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ettkaempfe\Zwergenkampf\2025\"/>
    </mc:Choice>
  </mc:AlternateContent>
  <bookViews>
    <workbookView xWindow="0" yWindow="0" windowWidth="23040" windowHeight="8688"/>
  </bookViews>
  <sheets>
    <sheet name="Tabelle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1" i="1" l="1"/>
  <c r="L91" i="1"/>
  <c r="J91" i="1"/>
  <c r="H91" i="1"/>
  <c r="F91" i="1" s="1"/>
  <c r="N90" i="1"/>
  <c r="F90" i="1" s="1"/>
  <c r="L90" i="1"/>
  <c r="J90" i="1"/>
  <c r="H90" i="1"/>
  <c r="N89" i="1"/>
  <c r="L89" i="1"/>
  <c r="J89" i="1"/>
  <c r="H89" i="1"/>
  <c r="F89" i="1" s="1"/>
  <c r="N88" i="1"/>
  <c r="L88" i="1"/>
  <c r="J88" i="1"/>
  <c r="H88" i="1"/>
  <c r="N87" i="1"/>
  <c r="L87" i="1"/>
  <c r="J87" i="1"/>
  <c r="H87" i="1"/>
  <c r="N86" i="1"/>
  <c r="L86" i="1"/>
  <c r="J86" i="1"/>
  <c r="H86" i="1"/>
  <c r="F86" i="1" s="1"/>
  <c r="N85" i="1"/>
  <c r="L85" i="1"/>
  <c r="J85" i="1"/>
  <c r="H85" i="1"/>
  <c r="N84" i="1"/>
  <c r="L84" i="1"/>
  <c r="J84" i="1"/>
  <c r="F84" i="1" s="1"/>
  <c r="H84" i="1"/>
  <c r="N83" i="1"/>
  <c r="L83" i="1"/>
  <c r="J83" i="1"/>
  <c r="H83" i="1"/>
  <c r="N82" i="1"/>
  <c r="L82" i="1"/>
  <c r="J82" i="1"/>
  <c r="F82" i="1" s="1"/>
  <c r="H82" i="1"/>
  <c r="N81" i="1"/>
  <c r="L81" i="1"/>
  <c r="J81" i="1"/>
  <c r="H81" i="1"/>
  <c r="N80" i="1"/>
  <c r="L80" i="1"/>
  <c r="J80" i="1"/>
  <c r="H80" i="1"/>
  <c r="N79" i="1"/>
  <c r="L79" i="1"/>
  <c r="F79" i="1" s="1"/>
  <c r="J79" i="1"/>
  <c r="H79" i="1"/>
  <c r="N78" i="1"/>
  <c r="L78" i="1"/>
  <c r="J78" i="1"/>
  <c r="H78" i="1"/>
  <c r="F78" i="1" s="1"/>
  <c r="N77" i="1"/>
  <c r="L77" i="1"/>
  <c r="J77" i="1"/>
  <c r="H77" i="1"/>
  <c r="N76" i="1"/>
  <c r="L76" i="1"/>
  <c r="J76" i="1"/>
  <c r="H76" i="1"/>
  <c r="N75" i="1"/>
  <c r="L75" i="1"/>
  <c r="J75" i="1"/>
  <c r="H75" i="1"/>
  <c r="N74" i="1"/>
  <c r="L74" i="1"/>
  <c r="J74" i="1"/>
  <c r="H74" i="1"/>
  <c r="F74" i="1"/>
  <c r="N73" i="1"/>
  <c r="L73" i="1"/>
  <c r="J73" i="1"/>
  <c r="H73" i="1"/>
  <c r="F73" i="1" s="1"/>
  <c r="N72" i="1"/>
  <c r="L72" i="1"/>
  <c r="J72" i="1"/>
  <c r="H72" i="1"/>
  <c r="N71" i="1"/>
  <c r="L71" i="1"/>
  <c r="J71" i="1"/>
  <c r="H71" i="1"/>
  <c r="N70" i="1"/>
  <c r="L70" i="1"/>
  <c r="J70" i="1"/>
  <c r="H70" i="1"/>
  <c r="N69" i="1"/>
  <c r="L69" i="1"/>
  <c r="J69" i="1"/>
  <c r="H69" i="1"/>
  <c r="F69" i="1" s="1"/>
  <c r="N68" i="1"/>
  <c r="L68" i="1"/>
  <c r="J68" i="1"/>
  <c r="H68" i="1"/>
  <c r="N67" i="1"/>
  <c r="L67" i="1"/>
  <c r="J67" i="1"/>
  <c r="H67" i="1"/>
  <c r="N66" i="1"/>
  <c r="L66" i="1"/>
  <c r="J66" i="1"/>
  <c r="H66" i="1"/>
  <c r="N65" i="1"/>
  <c r="L65" i="1"/>
  <c r="J65" i="1"/>
  <c r="H65" i="1"/>
  <c r="F65" i="1" s="1"/>
  <c r="N64" i="1"/>
  <c r="L64" i="1"/>
  <c r="J64" i="1"/>
  <c r="H64" i="1"/>
  <c r="N63" i="1"/>
  <c r="L63" i="1"/>
  <c r="J63" i="1"/>
  <c r="H63" i="1"/>
  <c r="N62" i="1"/>
  <c r="L62" i="1"/>
  <c r="J62" i="1"/>
  <c r="H62" i="1"/>
  <c r="N61" i="1"/>
  <c r="L61" i="1"/>
  <c r="J61" i="1"/>
  <c r="H61" i="1"/>
  <c r="F61" i="1" s="1"/>
  <c r="N60" i="1"/>
  <c r="L60" i="1"/>
  <c r="J60" i="1"/>
  <c r="H60" i="1"/>
  <c r="N59" i="1"/>
  <c r="L59" i="1"/>
  <c r="J59" i="1"/>
  <c r="H59" i="1"/>
  <c r="N58" i="1"/>
  <c r="L58" i="1"/>
  <c r="J58" i="1"/>
  <c r="H58" i="1"/>
  <c r="N57" i="1"/>
  <c r="L57" i="1"/>
  <c r="J57" i="1"/>
  <c r="H57" i="1"/>
  <c r="F57" i="1" s="1"/>
  <c r="N56" i="1"/>
  <c r="L56" i="1"/>
  <c r="J56" i="1"/>
  <c r="H56" i="1"/>
  <c r="N55" i="1"/>
  <c r="L55" i="1"/>
  <c r="J55" i="1"/>
  <c r="H55" i="1"/>
  <c r="N54" i="1"/>
  <c r="L54" i="1"/>
  <c r="J54" i="1"/>
  <c r="H54" i="1"/>
  <c r="N53" i="1"/>
  <c r="L53" i="1"/>
  <c r="J53" i="1"/>
  <c r="H53" i="1"/>
  <c r="F53" i="1" s="1"/>
  <c r="N52" i="1"/>
  <c r="L52" i="1"/>
  <c r="J52" i="1"/>
  <c r="H52" i="1"/>
  <c r="N51" i="1"/>
  <c r="L51" i="1"/>
  <c r="J51" i="1"/>
  <c r="H51" i="1"/>
  <c r="N50" i="1"/>
  <c r="L50" i="1"/>
  <c r="J50" i="1"/>
  <c r="H50" i="1"/>
  <c r="F50" i="1" s="1"/>
  <c r="N49" i="1"/>
  <c r="L49" i="1"/>
  <c r="J49" i="1"/>
  <c r="H49" i="1"/>
  <c r="N48" i="1"/>
  <c r="L48" i="1"/>
  <c r="J48" i="1"/>
  <c r="F48" i="1" s="1"/>
  <c r="H48" i="1"/>
  <c r="N47" i="1"/>
  <c r="L47" i="1"/>
  <c r="J47" i="1"/>
  <c r="H47" i="1"/>
  <c r="N46" i="1"/>
  <c r="L46" i="1"/>
  <c r="J46" i="1"/>
  <c r="H46" i="1"/>
  <c r="N45" i="1"/>
  <c r="L45" i="1"/>
  <c r="J45" i="1"/>
  <c r="H45" i="1"/>
  <c r="N44" i="1"/>
  <c r="L44" i="1"/>
  <c r="J44" i="1"/>
  <c r="F44" i="1" s="1"/>
  <c r="H44" i="1"/>
  <c r="N43" i="1"/>
  <c r="L43" i="1"/>
  <c r="J43" i="1"/>
  <c r="H43" i="1"/>
  <c r="N42" i="1"/>
  <c r="L42" i="1"/>
  <c r="J42" i="1"/>
  <c r="H42" i="1"/>
  <c r="N41" i="1"/>
  <c r="L41" i="1"/>
  <c r="J41" i="1"/>
  <c r="H41" i="1"/>
  <c r="N40" i="1"/>
  <c r="L40" i="1"/>
  <c r="J40" i="1"/>
  <c r="F40" i="1" s="1"/>
  <c r="H40" i="1"/>
  <c r="N39" i="1"/>
  <c r="L39" i="1"/>
  <c r="J39" i="1"/>
  <c r="H39" i="1"/>
  <c r="N38" i="1"/>
  <c r="L38" i="1"/>
  <c r="J38" i="1"/>
  <c r="H38" i="1"/>
  <c r="N37" i="1"/>
  <c r="L37" i="1"/>
  <c r="J37" i="1"/>
  <c r="H37" i="1"/>
  <c r="N36" i="1"/>
  <c r="L36" i="1"/>
  <c r="J36" i="1"/>
  <c r="F36" i="1" s="1"/>
  <c r="H36" i="1"/>
  <c r="N35" i="1"/>
  <c r="L35" i="1"/>
  <c r="J35" i="1"/>
  <c r="H35" i="1"/>
  <c r="N34" i="1"/>
  <c r="L34" i="1"/>
  <c r="J34" i="1"/>
  <c r="H34" i="1"/>
  <c r="N33" i="1"/>
  <c r="L33" i="1"/>
  <c r="J33" i="1"/>
  <c r="H33" i="1"/>
  <c r="N32" i="1"/>
  <c r="L32" i="1"/>
  <c r="J32" i="1"/>
  <c r="F32" i="1" s="1"/>
  <c r="H32" i="1"/>
  <c r="N31" i="1"/>
  <c r="L31" i="1"/>
  <c r="J31" i="1"/>
  <c r="H31" i="1"/>
  <c r="N30" i="1"/>
  <c r="L30" i="1"/>
  <c r="J30" i="1"/>
  <c r="H30" i="1"/>
  <c r="N29" i="1"/>
  <c r="L29" i="1"/>
  <c r="J29" i="1"/>
  <c r="H29" i="1"/>
  <c r="N28" i="1"/>
  <c r="L28" i="1"/>
  <c r="J28" i="1"/>
  <c r="F28" i="1" s="1"/>
  <c r="H28" i="1"/>
  <c r="N27" i="1"/>
  <c r="L27" i="1"/>
  <c r="J27" i="1"/>
  <c r="H27" i="1"/>
  <c r="N26" i="1"/>
  <c r="L26" i="1"/>
  <c r="J26" i="1"/>
  <c r="H26" i="1"/>
  <c r="N25" i="1"/>
  <c r="L25" i="1"/>
  <c r="J25" i="1"/>
  <c r="H25" i="1"/>
  <c r="N24" i="1"/>
  <c r="L24" i="1"/>
  <c r="J24" i="1"/>
  <c r="F24" i="1" s="1"/>
  <c r="H24" i="1"/>
  <c r="N23" i="1"/>
  <c r="L23" i="1"/>
  <c r="J23" i="1"/>
  <c r="H23" i="1"/>
  <c r="N22" i="1"/>
  <c r="L22" i="1"/>
  <c r="J22" i="1"/>
  <c r="H22" i="1"/>
  <c r="N21" i="1"/>
  <c r="L21" i="1"/>
  <c r="J21" i="1"/>
  <c r="H21" i="1"/>
  <c r="N20" i="1"/>
  <c r="L20" i="1"/>
  <c r="J20" i="1"/>
  <c r="F20" i="1" s="1"/>
  <c r="H20" i="1"/>
  <c r="N19" i="1"/>
  <c r="L19" i="1"/>
  <c r="J19" i="1"/>
  <c r="H19" i="1"/>
  <c r="N18" i="1"/>
  <c r="L18" i="1"/>
  <c r="J18" i="1"/>
  <c r="H18" i="1"/>
  <c r="N17" i="1"/>
  <c r="L17" i="1"/>
  <c r="J17" i="1"/>
  <c r="H17" i="1"/>
  <c r="N16" i="1"/>
  <c r="L16" i="1"/>
  <c r="J16" i="1"/>
  <c r="F16" i="1" s="1"/>
  <c r="H16" i="1"/>
  <c r="N15" i="1"/>
  <c r="L15" i="1"/>
  <c r="J15" i="1"/>
  <c r="H15" i="1"/>
  <c r="N14" i="1"/>
  <c r="L14" i="1"/>
  <c r="J14" i="1"/>
  <c r="H14" i="1"/>
  <c r="N13" i="1"/>
  <c r="L13" i="1"/>
  <c r="J13" i="1"/>
  <c r="H13" i="1"/>
  <c r="N12" i="1"/>
  <c r="L12" i="1"/>
  <c r="J12" i="1"/>
  <c r="F12" i="1" s="1"/>
  <c r="H12" i="1"/>
  <c r="N11" i="1"/>
  <c r="L11" i="1"/>
  <c r="J11" i="1"/>
  <c r="H11" i="1"/>
  <c r="N10" i="1"/>
  <c r="L10" i="1"/>
  <c r="J10" i="1"/>
  <c r="H10" i="1"/>
  <c r="N9" i="1"/>
  <c r="L9" i="1"/>
  <c r="J9" i="1"/>
  <c r="H9" i="1"/>
  <c r="N8" i="1"/>
  <c r="L8" i="1"/>
  <c r="J8" i="1"/>
  <c r="F8" i="1" s="1"/>
  <c r="H8" i="1"/>
  <c r="N7" i="1"/>
  <c r="L7" i="1"/>
  <c r="J7" i="1"/>
  <c r="H7" i="1"/>
  <c r="N6" i="1"/>
  <c r="L6" i="1"/>
  <c r="J6" i="1"/>
  <c r="F6" i="1" s="1"/>
  <c r="H6" i="1"/>
  <c r="N5" i="1"/>
  <c r="L5" i="1"/>
  <c r="J5" i="1"/>
  <c r="H5" i="1"/>
  <c r="N4" i="1"/>
  <c r="L4" i="1"/>
  <c r="J4" i="1"/>
  <c r="H4" i="1"/>
  <c r="N3" i="1"/>
  <c r="L3" i="1"/>
  <c r="F3" i="1" s="1"/>
  <c r="J3" i="1"/>
  <c r="H3" i="1"/>
  <c r="N2" i="1"/>
  <c r="L2" i="1"/>
  <c r="J2" i="1"/>
  <c r="H2" i="1"/>
  <c r="F2" i="1" l="1"/>
  <c r="F7" i="1"/>
  <c r="F11" i="1"/>
  <c r="F15" i="1"/>
  <c r="F19" i="1"/>
  <c r="F23" i="1"/>
  <c r="F27" i="1"/>
  <c r="F31" i="1"/>
  <c r="F35" i="1"/>
  <c r="F39" i="1"/>
  <c r="F43" i="1"/>
  <c r="F47" i="1"/>
  <c r="F52" i="1"/>
  <c r="F56" i="1"/>
  <c r="F60" i="1"/>
  <c r="F64" i="1"/>
  <c r="F68" i="1"/>
  <c r="F72" i="1"/>
  <c r="F77" i="1"/>
  <c r="F83" i="1"/>
  <c r="F88" i="1"/>
  <c r="F87" i="1"/>
  <c r="F5" i="1"/>
  <c r="F10" i="1"/>
  <c r="F14" i="1"/>
  <c r="F18" i="1"/>
  <c r="F22" i="1"/>
  <c r="F26" i="1"/>
  <c r="F30" i="1"/>
  <c r="F34" i="1"/>
  <c r="F38" i="1"/>
  <c r="F42" i="1"/>
  <c r="F46" i="1"/>
  <c r="F51" i="1"/>
  <c r="F55" i="1"/>
  <c r="F59" i="1"/>
  <c r="F63" i="1"/>
  <c r="F67" i="1"/>
  <c r="F71" i="1"/>
  <c r="F76" i="1"/>
  <c r="F81" i="1"/>
  <c r="F4" i="1"/>
  <c r="F9" i="1"/>
  <c r="F13" i="1"/>
  <c r="F17" i="1"/>
  <c r="F21" i="1"/>
  <c r="F25" i="1"/>
  <c r="F29" i="1"/>
  <c r="F33" i="1"/>
  <c r="F37" i="1"/>
  <c r="F41" i="1"/>
  <c r="F45" i="1"/>
  <c r="F49" i="1"/>
  <c r="F54" i="1"/>
  <c r="F58" i="1"/>
  <c r="F62" i="1"/>
  <c r="F66" i="1"/>
  <c r="F70" i="1"/>
  <c r="F75" i="1"/>
  <c r="F80" i="1"/>
  <c r="F85" i="1"/>
</calcChain>
</file>

<file path=xl/sharedStrings.xml><?xml version="1.0" encoding="utf-8"?>
<sst xmlns="http://schemas.openxmlformats.org/spreadsheetml/2006/main" count="370" uniqueCount="175">
  <si>
    <t>Nachname</t>
  </si>
  <si>
    <t>Vorname</t>
  </si>
  <si>
    <t>Verein</t>
  </si>
  <si>
    <t>GebJahr</t>
  </si>
  <si>
    <t>Geschlecht</t>
  </si>
  <si>
    <t>Ergebnis</t>
  </si>
  <si>
    <t>Ergebnis Weit</t>
  </si>
  <si>
    <t>Punkte Weit</t>
  </si>
  <si>
    <t>Ergebnis Frosch</t>
  </si>
  <si>
    <t>Punkte Frosch</t>
  </si>
  <si>
    <t>Ergebnis Hindernis</t>
  </si>
  <si>
    <t>Punkte Hindernis</t>
  </si>
  <si>
    <t>Ergebnis Biathlon</t>
  </si>
  <si>
    <t>Punkte Biathlon</t>
  </si>
  <si>
    <t>Christ</t>
  </si>
  <si>
    <t>Ava</t>
  </si>
  <si>
    <t>TV Langenlonsheim 1994 e.V.</t>
  </si>
  <si>
    <t>w</t>
  </si>
  <si>
    <t>Bald</t>
  </si>
  <si>
    <t>Matilda</t>
  </si>
  <si>
    <t>Garea Ortega</t>
  </si>
  <si>
    <t>Clara</t>
  </si>
  <si>
    <t>Röser</t>
  </si>
  <si>
    <t>Lilith</t>
  </si>
  <si>
    <t>Hirt</t>
  </si>
  <si>
    <t>Paulina</t>
  </si>
  <si>
    <t>Witzke</t>
  </si>
  <si>
    <t>Maxim</t>
  </si>
  <si>
    <t>m</t>
  </si>
  <si>
    <t>Maucher</t>
  </si>
  <si>
    <t>Krämer</t>
  </si>
  <si>
    <t>Bekdemir</t>
  </si>
  <si>
    <t>Noura</t>
  </si>
  <si>
    <t>Nela</t>
  </si>
  <si>
    <t>Genenig</t>
  </si>
  <si>
    <t>Elisa</t>
  </si>
  <si>
    <t>Lautermann</t>
  </si>
  <si>
    <t>Karlotta</t>
  </si>
  <si>
    <t>Lena</t>
  </si>
  <si>
    <t>Wawrock</t>
  </si>
  <si>
    <t>Sophia</t>
  </si>
  <si>
    <t>Klein</t>
  </si>
  <si>
    <t>Charlotte</t>
  </si>
  <si>
    <t>Best</t>
  </si>
  <si>
    <t>Emil</t>
  </si>
  <si>
    <t>Zajonz</t>
  </si>
  <si>
    <t>Marleen</t>
  </si>
  <si>
    <t>Yilmaz</t>
  </si>
  <si>
    <t>Ela</t>
  </si>
  <si>
    <t>Jerono</t>
  </si>
  <si>
    <t>Johanna</t>
  </si>
  <si>
    <t>Erol</t>
  </si>
  <si>
    <t>Sura Nur</t>
  </si>
  <si>
    <t>Abdirahman</t>
  </si>
  <si>
    <t>Ahmed</t>
  </si>
  <si>
    <t>TG 1847 Nieder-Ingelheim</t>
  </si>
  <si>
    <t>Ibrahim</t>
  </si>
  <si>
    <t>Safa</t>
  </si>
  <si>
    <t>Abdinasir Yusuf</t>
  </si>
  <si>
    <t>Ridwan</t>
  </si>
  <si>
    <t>Luul</t>
  </si>
  <si>
    <t>Schüler</t>
  </si>
  <si>
    <t>Maximilian</t>
  </si>
  <si>
    <t>Winterstein</t>
  </si>
  <si>
    <t>Gaetano</t>
  </si>
  <si>
    <t>Eimermann</t>
  </si>
  <si>
    <t>Felix</t>
  </si>
  <si>
    <t>TV 1846 Oppenheim e.V.</t>
  </si>
  <si>
    <t>Ruda</t>
  </si>
  <si>
    <t>Nick</t>
  </si>
  <si>
    <t>Tim</t>
  </si>
  <si>
    <t>Faber</t>
  </si>
  <si>
    <t>Elias</t>
  </si>
  <si>
    <t>Frank</t>
  </si>
  <si>
    <t>Laura</t>
  </si>
  <si>
    <t>Pinke</t>
  </si>
  <si>
    <t>Carl</t>
  </si>
  <si>
    <t>Jacob</t>
  </si>
  <si>
    <t>Rehtanz</t>
  </si>
  <si>
    <t>Miriam</t>
  </si>
  <si>
    <t>Abu Ifmed</t>
  </si>
  <si>
    <t>Ali</t>
  </si>
  <si>
    <t>Schier</t>
  </si>
  <si>
    <t>Jakob</t>
  </si>
  <si>
    <t>Karl</t>
  </si>
  <si>
    <t>ohne Verein</t>
  </si>
  <si>
    <t>Freda</t>
  </si>
  <si>
    <t>Lennard</t>
  </si>
  <si>
    <t>Sanza</t>
  </si>
  <si>
    <t>Stefano</t>
  </si>
  <si>
    <t>Eisen</t>
  </si>
  <si>
    <t>Benedikt</t>
  </si>
  <si>
    <t>Jonathan</t>
  </si>
  <si>
    <t>Keller</t>
  </si>
  <si>
    <t>Dvornik</t>
  </si>
  <si>
    <t>Ilja</t>
  </si>
  <si>
    <t>Hahn-Liebers</t>
  </si>
  <si>
    <t>Leyna</t>
  </si>
  <si>
    <t>Kieran</t>
  </si>
  <si>
    <t>Tilian</t>
  </si>
  <si>
    <t>Schneider</t>
  </si>
  <si>
    <t>Lykke</t>
  </si>
  <si>
    <t>Linda</t>
  </si>
  <si>
    <t>Gilbert</t>
  </si>
  <si>
    <t>Noah</t>
  </si>
  <si>
    <t>Al Hamdan</t>
  </si>
  <si>
    <t>Laith</t>
  </si>
  <si>
    <t>Sauerbier</t>
  </si>
  <si>
    <t>Matti</t>
  </si>
  <si>
    <t>Piet</t>
  </si>
  <si>
    <t>Hidaya</t>
  </si>
  <si>
    <t>Jabran</t>
  </si>
  <si>
    <t>TV Nierstein</t>
  </si>
  <si>
    <t>Dietz</t>
  </si>
  <si>
    <t>Phil</t>
  </si>
  <si>
    <t>Nuri</t>
  </si>
  <si>
    <t>Ruby</t>
  </si>
  <si>
    <t>Rosca</t>
  </si>
  <si>
    <t>Olivia</t>
  </si>
  <si>
    <t>TG Worms</t>
  </si>
  <si>
    <t>Ould Sid Ahmend</t>
  </si>
  <si>
    <t>Malika</t>
  </si>
  <si>
    <t>Kuchynska</t>
  </si>
  <si>
    <t>Maria</t>
  </si>
  <si>
    <t>Massoth</t>
  </si>
  <si>
    <t>Tara</t>
  </si>
  <si>
    <t>Kadoshchuk</t>
  </si>
  <si>
    <t>Mischa</t>
  </si>
  <si>
    <t xml:space="preserve">m </t>
  </si>
  <si>
    <t>Chekhunov</t>
  </si>
  <si>
    <t>Artem</t>
  </si>
  <si>
    <t>Tymur</t>
  </si>
  <si>
    <t>Bursa</t>
  </si>
  <si>
    <t>Paul</t>
  </si>
  <si>
    <t>Hill</t>
  </si>
  <si>
    <t>Hofmann</t>
  </si>
  <si>
    <t>Jonas</t>
  </si>
  <si>
    <t>Kushynskyi</t>
  </si>
  <si>
    <t>Tomash</t>
  </si>
  <si>
    <t>Kuchynskyi</t>
  </si>
  <si>
    <t>Daniil</t>
  </si>
  <si>
    <t>Theresa</t>
  </si>
  <si>
    <t>El Houssaini Idrissi</t>
  </si>
  <si>
    <t>Hiba</t>
  </si>
  <si>
    <t>Bisso</t>
  </si>
  <si>
    <t>Lukas</t>
  </si>
  <si>
    <t>Gogolew</t>
  </si>
  <si>
    <t>Mark</t>
  </si>
  <si>
    <t>Sahin</t>
  </si>
  <si>
    <t>Kenan</t>
  </si>
  <si>
    <t>Urcuk</t>
  </si>
  <si>
    <t>Ardem</t>
  </si>
  <si>
    <t>Houda</t>
  </si>
  <si>
    <t>Bohn</t>
  </si>
  <si>
    <t>Linus</t>
  </si>
  <si>
    <t>Brinkmann</t>
  </si>
  <si>
    <t>Pauline</t>
  </si>
  <si>
    <t>Kiefer</t>
  </si>
  <si>
    <t>Milena</t>
  </si>
  <si>
    <t>Schöffel</t>
  </si>
  <si>
    <t>Johannes</t>
  </si>
  <si>
    <t>Mombacher Turnverein 1861 e.V.</t>
  </si>
  <si>
    <t>Staude de Mello</t>
  </si>
  <si>
    <t>Henry</t>
  </si>
  <si>
    <t>Schmitt</t>
  </si>
  <si>
    <t>Fred</t>
  </si>
  <si>
    <t>Kern</t>
  </si>
  <si>
    <t>Elsa</t>
  </si>
  <si>
    <t>Benamara</t>
  </si>
  <si>
    <t>Adam</t>
  </si>
  <si>
    <t>Aya</t>
  </si>
  <si>
    <t>Adela</t>
  </si>
  <si>
    <t>Seekatz</t>
  </si>
  <si>
    <t>Gorgas</t>
  </si>
  <si>
    <t>Kilian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</si>
</sst>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2" borderId="0" xfId="0" applyFill="1"/>
    <xf numFmtId="0" fontId="2" fillId="0" borderId="0" xfId="0" applyFont="1"/>
    <xf numFmtId="0" fontId="3" fillId="0" borderId="0" xfId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ck\Downloads\Zwergenkampf_2025%20Ergebniss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ungsbogen"/>
      <sheetName val="Urkunden"/>
      <sheetName val="Punktetabelle"/>
    </sheetNames>
    <sheetDataSet>
      <sheetData sheetId="0"/>
      <sheetData sheetId="1"/>
      <sheetData sheetId="2">
        <row r="2">
          <cell r="A2">
            <v>4</v>
          </cell>
          <cell r="B2">
            <v>100</v>
          </cell>
          <cell r="E2">
            <v>10</v>
          </cell>
          <cell r="F2">
            <v>100</v>
          </cell>
        </row>
        <row r="3">
          <cell r="A3">
            <v>5</v>
          </cell>
          <cell r="B3">
            <v>90</v>
          </cell>
          <cell r="E3">
            <v>9</v>
          </cell>
          <cell r="F3">
            <v>90</v>
          </cell>
        </row>
        <row r="4">
          <cell r="A4">
            <v>6</v>
          </cell>
          <cell r="B4">
            <v>80</v>
          </cell>
          <cell r="E4">
            <v>8</v>
          </cell>
          <cell r="F4">
            <v>80</v>
          </cell>
        </row>
        <row r="5">
          <cell r="A5">
            <v>7</v>
          </cell>
          <cell r="B5">
            <v>70</v>
          </cell>
          <cell r="E5">
            <v>7</v>
          </cell>
          <cell r="F5">
            <v>70</v>
          </cell>
        </row>
        <row r="6">
          <cell r="A6">
            <v>8</v>
          </cell>
          <cell r="B6">
            <v>60</v>
          </cell>
          <cell r="E6">
            <v>6</v>
          </cell>
          <cell r="F6">
            <v>60</v>
          </cell>
        </row>
        <row r="7">
          <cell r="A7">
            <v>9</v>
          </cell>
          <cell r="B7">
            <v>50</v>
          </cell>
          <cell r="E7">
            <v>5</v>
          </cell>
          <cell r="F7">
            <v>50</v>
          </cell>
        </row>
        <row r="8">
          <cell r="A8">
            <v>10</v>
          </cell>
          <cell r="B8">
            <v>40</v>
          </cell>
          <cell r="E8">
            <v>4</v>
          </cell>
          <cell r="F8">
            <v>40</v>
          </cell>
        </row>
        <row r="9">
          <cell r="A9">
            <v>11</v>
          </cell>
          <cell r="B9">
            <v>30</v>
          </cell>
          <cell r="E9">
            <v>3</v>
          </cell>
          <cell r="F9">
            <v>30</v>
          </cell>
        </row>
        <row r="10">
          <cell r="A10">
            <v>12</v>
          </cell>
          <cell r="B10">
            <v>20</v>
          </cell>
          <cell r="E10">
            <v>2</v>
          </cell>
          <cell r="F10">
            <v>20</v>
          </cell>
        </row>
        <row r="11">
          <cell r="A11">
            <v>13</v>
          </cell>
          <cell r="B11">
            <v>10</v>
          </cell>
          <cell r="E11">
            <v>1</v>
          </cell>
          <cell r="F11">
            <v>10</v>
          </cell>
        </row>
        <row r="12">
          <cell r="A12">
            <v>14</v>
          </cell>
          <cell r="B12">
            <v>5</v>
          </cell>
          <cell r="E12">
            <v>0</v>
          </cell>
          <cell r="F12">
            <v>5</v>
          </cell>
        </row>
        <row r="16">
          <cell r="A16">
            <v>8</v>
          </cell>
          <cell r="B16">
            <v>100</v>
          </cell>
          <cell r="E16">
            <v>14</v>
          </cell>
          <cell r="F16">
            <v>100</v>
          </cell>
        </row>
        <row r="17">
          <cell r="A17">
            <v>8.5</v>
          </cell>
          <cell r="B17">
            <v>95</v>
          </cell>
          <cell r="E17">
            <v>16</v>
          </cell>
          <cell r="F17">
            <v>95</v>
          </cell>
        </row>
        <row r="18">
          <cell r="A18">
            <v>9</v>
          </cell>
          <cell r="B18">
            <v>90</v>
          </cell>
          <cell r="E18">
            <v>18</v>
          </cell>
          <cell r="F18">
            <v>90</v>
          </cell>
        </row>
        <row r="19">
          <cell r="A19">
            <v>9.5</v>
          </cell>
          <cell r="B19">
            <v>85</v>
          </cell>
          <cell r="E19">
            <v>20</v>
          </cell>
          <cell r="F19">
            <v>85</v>
          </cell>
        </row>
        <row r="20">
          <cell r="A20">
            <v>10</v>
          </cell>
          <cell r="B20">
            <v>80</v>
          </cell>
          <cell r="E20">
            <v>22</v>
          </cell>
          <cell r="F20">
            <v>80</v>
          </cell>
        </row>
        <row r="21">
          <cell r="A21">
            <v>10.5</v>
          </cell>
          <cell r="B21">
            <v>75</v>
          </cell>
          <cell r="E21">
            <v>24</v>
          </cell>
          <cell r="F21">
            <v>75</v>
          </cell>
        </row>
        <row r="22">
          <cell r="A22">
            <v>11</v>
          </cell>
          <cell r="B22">
            <v>70</v>
          </cell>
          <cell r="E22">
            <v>26</v>
          </cell>
          <cell r="F22">
            <v>70</v>
          </cell>
        </row>
        <row r="23">
          <cell r="A23">
            <v>11.5</v>
          </cell>
          <cell r="B23">
            <v>65</v>
          </cell>
          <cell r="E23">
            <v>28</v>
          </cell>
          <cell r="F23">
            <v>65</v>
          </cell>
        </row>
        <row r="24">
          <cell r="A24">
            <v>12</v>
          </cell>
          <cell r="B24">
            <v>60</v>
          </cell>
          <cell r="E24">
            <v>30</v>
          </cell>
          <cell r="F24">
            <v>60</v>
          </cell>
        </row>
        <row r="25">
          <cell r="A25">
            <v>12.5</v>
          </cell>
          <cell r="B25">
            <v>55</v>
          </cell>
          <cell r="E25">
            <v>32</v>
          </cell>
          <cell r="F25">
            <v>55</v>
          </cell>
        </row>
        <row r="26">
          <cell r="A26">
            <v>13</v>
          </cell>
          <cell r="B26">
            <v>50</v>
          </cell>
          <cell r="E26">
            <v>34</v>
          </cell>
          <cell r="F26">
            <v>50</v>
          </cell>
        </row>
        <row r="27">
          <cell r="A27">
            <v>13.5</v>
          </cell>
          <cell r="B27">
            <v>45</v>
          </cell>
          <cell r="E27">
            <v>36</v>
          </cell>
          <cell r="F27">
            <v>45</v>
          </cell>
        </row>
        <row r="28">
          <cell r="A28">
            <v>14</v>
          </cell>
          <cell r="B28">
            <v>40</v>
          </cell>
          <cell r="E28">
            <v>38</v>
          </cell>
          <cell r="F28">
            <v>40</v>
          </cell>
        </row>
        <row r="29">
          <cell r="A29">
            <v>14.5</v>
          </cell>
          <cell r="B29">
            <v>35</v>
          </cell>
          <cell r="E29">
            <v>40</v>
          </cell>
          <cell r="F29">
            <v>35</v>
          </cell>
        </row>
        <row r="30">
          <cell r="A30">
            <v>15</v>
          </cell>
          <cell r="B30">
            <v>30</v>
          </cell>
          <cell r="E30">
            <v>42</v>
          </cell>
          <cell r="F30">
            <v>30</v>
          </cell>
        </row>
        <row r="31">
          <cell r="A31">
            <v>15.5</v>
          </cell>
          <cell r="B31">
            <v>25</v>
          </cell>
          <cell r="E31">
            <v>44</v>
          </cell>
          <cell r="F31">
            <v>25</v>
          </cell>
        </row>
        <row r="32">
          <cell r="A32">
            <v>16</v>
          </cell>
          <cell r="B32">
            <v>20</v>
          </cell>
          <cell r="E32">
            <v>46</v>
          </cell>
          <cell r="F32">
            <v>20</v>
          </cell>
        </row>
        <row r="33">
          <cell r="A33">
            <v>16.5</v>
          </cell>
          <cell r="B33">
            <v>15</v>
          </cell>
          <cell r="E33">
            <v>48</v>
          </cell>
          <cell r="F33">
            <v>15</v>
          </cell>
        </row>
        <row r="34">
          <cell r="A34">
            <v>17</v>
          </cell>
          <cell r="B34">
            <v>10</v>
          </cell>
          <cell r="E34">
            <v>50</v>
          </cell>
          <cell r="F34">
            <v>10</v>
          </cell>
        </row>
        <row r="35">
          <cell r="A35">
            <v>17.5</v>
          </cell>
          <cell r="B35">
            <v>5</v>
          </cell>
          <cell r="E35">
            <v>52</v>
          </cell>
          <cell r="F35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M22" sqref="M22"/>
    </sheetView>
  </sheetViews>
  <sheetFormatPr baseColWidth="10" defaultRowHeight="14.4" x14ac:dyDescent="0.3"/>
  <cols>
    <col min="1" max="1" width="20.109375" customWidth="1"/>
    <col min="3" max="3" width="31.109375" bestFit="1" customWidth="1"/>
    <col min="4" max="4" width="8.88671875" customWidth="1"/>
    <col min="5" max="5" width="6.6640625" customWidth="1"/>
  </cols>
  <sheetData>
    <row r="1" spans="1:14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t="s">
        <v>16</v>
      </c>
      <c r="D2">
        <v>2017</v>
      </c>
      <c r="E2" t="s">
        <v>17</v>
      </c>
      <c r="F2">
        <f>IFERROR(SUM(H2+J2+L2+N2),0)</f>
        <v>220</v>
      </c>
      <c r="G2">
        <v>5</v>
      </c>
      <c r="H2" s="3">
        <f>IF(G2="","",VLOOKUP(G2,[1]Punktetabelle!$E$2:$F$12,2,FALSE))</f>
        <v>50</v>
      </c>
      <c r="I2">
        <v>9</v>
      </c>
      <c r="J2" s="3">
        <f>IF(I2="","",INDEX([1]Punktetabelle!$B$2:$B$12,MATCH(MIN(MAX(I2,4),14),[1]Punktetabelle!$A$2:$A$12,0)))</f>
        <v>50</v>
      </c>
      <c r="K2">
        <v>10.44</v>
      </c>
      <c r="L2" s="3">
        <f>IF(K2="","",INDEX([1]Punktetabelle!$B$16:$B$35,MATCH(MIN(MAX(ROUNDUP(K2*2,0)/2,8),17.5),[1]Punktetabelle!$A$16:$A$35,0)))</f>
        <v>75</v>
      </c>
      <c r="M2">
        <v>35.200000000000003</v>
      </c>
      <c r="N2" s="3">
        <f>IF(M2="","",IF(M2&lt;15,100,IF(M2&gt;=53,5,INDEX([1]Punktetabelle!$F$16:$F$35,MATCH(CEILING(M2,2),[1]Punktetabelle!$E$16:$E$35,0)))))</f>
        <v>45</v>
      </c>
    </row>
    <row r="3" spans="1:14" x14ac:dyDescent="0.3">
      <c r="A3" t="s">
        <v>18</v>
      </c>
      <c r="B3" t="s">
        <v>19</v>
      </c>
      <c r="C3" t="s">
        <v>16</v>
      </c>
      <c r="D3">
        <v>2017</v>
      </c>
      <c r="E3" t="s">
        <v>17</v>
      </c>
      <c r="F3">
        <f t="shared" ref="F3:F66" si="0">IFERROR(SUM(H3+J3+L3+N3),0)</f>
        <v>270</v>
      </c>
      <c r="G3">
        <v>6</v>
      </c>
      <c r="H3" s="3">
        <f>IF(G3="","",VLOOKUP(G3,[1]Punktetabelle!$E$2:$F$12,2,FALSE))</f>
        <v>60</v>
      </c>
      <c r="I3">
        <v>9</v>
      </c>
      <c r="J3" s="3">
        <f>IF(I3="","",INDEX([1]Punktetabelle!$B$2:$B$12,MATCH(MIN(MAX(I3,4),14),[1]Punktetabelle!$A$2:$A$12,0)))</f>
        <v>50</v>
      </c>
      <c r="K3">
        <v>9.91</v>
      </c>
      <c r="L3" s="3">
        <f>IF(K3="","",INDEX([1]Punktetabelle!$B$16:$B$35,MATCH(MIN(MAX(ROUNDUP(K3*2,0)/2,8),17.5),[1]Punktetabelle!$A$16:$A$35,0)))</f>
        <v>80</v>
      </c>
      <c r="M3">
        <v>21.89</v>
      </c>
      <c r="N3" s="3">
        <f>IF(M3="","",IF(M3&lt;15,100,IF(M3&gt;=53,5,INDEX([1]Punktetabelle!$F$16:$F$35,MATCH(CEILING(M3,2),[1]Punktetabelle!$E$16:$E$35,0)))))</f>
        <v>80</v>
      </c>
    </row>
    <row r="4" spans="1:14" x14ac:dyDescent="0.3">
      <c r="A4" t="s">
        <v>20</v>
      </c>
      <c r="B4" t="s">
        <v>21</v>
      </c>
      <c r="C4" t="s">
        <v>16</v>
      </c>
      <c r="D4">
        <v>2017</v>
      </c>
      <c r="E4" t="s">
        <v>17</v>
      </c>
      <c r="F4">
        <f t="shared" si="0"/>
        <v>270</v>
      </c>
      <c r="G4">
        <v>6</v>
      </c>
      <c r="H4" s="3">
        <f>IF(G4="","",VLOOKUP(G4,[1]Punktetabelle!$E$2:$F$12,2,FALSE))</f>
        <v>60</v>
      </c>
      <c r="I4">
        <v>8</v>
      </c>
      <c r="J4" s="3">
        <f>IF(I4="","",INDEX([1]Punktetabelle!$B$2:$B$12,MATCH(MIN(MAX(I4,4),14),[1]Punktetabelle!$A$2:$A$12,0)))</f>
        <v>60</v>
      </c>
      <c r="K4">
        <v>10.81</v>
      </c>
      <c r="L4" s="3">
        <f>IF(K4="","",INDEX([1]Punktetabelle!$B$16:$B$35,MATCH(MIN(MAX(ROUNDUP(K4*2,0)/2,8),17.5),[1]Punktetabelle!$A$16:$A$35,0)))</f>
        <v>70</v>
      </c>
      <c r="M4">
        <v>20.58</v>
      </c>
      <c r="N4" s="3">
        <f>IF(M4="","",IF(M4&lt;15,100,IF(M4&gt;=53,5,INDEX([1]Punktetabelle!$F$16:$F$35,MATCH(CEILING(M4,2),[1]Punktetabelle!$E$16:$E$35,0)))))</f>
        <v>80</v>
      </c>
    </row>
    <row r="5" spans="1:14" x14ac:dyDescent="0.3">
      <c r="A5" t="s">
        <v>22</v>
      </c>
      <c r="B5" t="s">
        <v>23</v>
      </c>
      <c r="C5" t="s">
        <v>16</v>
      </c>
      <c r="D5">
        <v>2017</v>
      </c>
      <c r="E5" t="s">
        <v>17</v>
      </c>
      <c r="F5">
        <f t="shared" si="0"/>
        <v>270</v>
      </c>
      <c r="G5">
        <v>6</v>
      </c>
      <c r="H5" s="3">
        <f>IF(G5="","",VLOOKUP(G5,[1]Punktetabelle!$E$2:$F$12,2,FALSE))</f>
        <v>60</v>
      </c>
      <c r="I5">
        <v>8</v>
      </c>
      <c r="J5" s="3">
        <f>IF(I5="","",INDEX([1]Punktetabelle!$B$2:$B$12,MATCH(MIN(MAX(I5,4),14),[1]Punktetabelle!$A$2:$A$12,0)))</f>
        <v>60</v>
      </c>
      <c r="K5">
        <v>10.039999999999999</v>
      </c>
      <c r="L5" s="3">
        <f>IF(K5="","",INDEX([1]Punktetabelle!$B$16:$B$35,MATCH(MIN(MAX(ROUNDUP(K5*2,0)/2,8),17.5),[1]Punktetabelle!$A$16:$A$35,0)))</f>
        <v>75</v>
      </c>
      <c r="M5">
        <v>22.58</v>
      </c>
      <c r="N5" s="3">
        <f>IF(M5="","",IF(M5&lt;15,100,IF(M5&gt;=53,5,INDEX([1]Punktetabelle!$F$16:$F$35,MATCH(CEILING(M5,2),[1]Punktetabelle!$E$16:$E$35,0)))))</f>
        <v>75</v>
      </c>
    </row>
    <row r="6" spans="1:14" x14ac:dyDescent="0.3">
      <c r="A6" t="s">
        <v>24</v>
      </c>
      <c r="B6" t="s">
        <v>25</v>
      </c>
      <c r="C6" t="s">
        <v>16</v>
      </c>
      <c r="D6">
        <v>2017</v>
      </c>
      <c r="E6" t="s">
        <v>17</v>
      </c>
      <c r="F6">
        <f t="shared" si="0"/>
        <v>250</v>
      </c>
      <c r="G6">
        <v>6</v>
      </c>
      <c r="H6" s="3">
        <f>IF(G6="","",VLOOKUP(G6,[1]Punktetabelle!$E$2:$F$12,2,FALSE))</f>
        <v>60</v>
      </c>
      <c r="I6">
        <v>10</v>
      </c>
      <c r="J6" s="3">
        <f>IF(I6="","",INDEX([1]Punktetabelle!$B$2:$B$12,MATCH(MIN(MAX(I6,4),14),[1]Punktetabelle!$A$2:$A$12,0)))</f>
        <v>40</v>
      </c>
      <c r="K6">
        <v>11.62</v>
      </c>
      <c r="L6" s="3">
        <f>IF(K6="","",INDEX([1]Punktetabelle!$B$16:$B$35,MATCH(MIN(MAX(ROUNDUP(K6*2,0)/2,8),17.5),[1]Punktetabelle!$A$16:$A$35,0)))</f>
        <v>60</v>
      </c>
      <c r="M6">
        <v>17.98</v>
      </c>
      <c r="N6" s="3">
        <f>IF(M6="","",IF(M6&lt;15,100,IF(M6&gt;=53,5,INDEX([1]Punktetabelle!$F$16:$F$35,MATCH(CEILING(M6,2),[1]Punktetabelle!$E$16:$E$35,0)))))</f>
        <v>90</v>
      </c>
    </row>
    <row r="7" spans="1:14" x14ac:dyDescent="0.3">
      <c r="A7" t="s">
        <v>26</v>
      </c>
      <c r="B7" t="s">
        <v>27</v>
      </c>
      <c r="C7" t="s">
        <v>16</v>
      </c>
      <c r="D7">
        <v>2017</v>
      </c>
      <c r="E7" t="s">
        <v>28</v>
      </c>
      <c r="F7">
        <f t="shared" si="0"/>
        <v>285</v>
      </c>
      <c r="G7">
        <v>8</v>
      </c>
      <c r="H7" s="3">
        <f>IF(G7="","",VLOOKUP(G7,[1]Punktetabelle!$E$2:$F$12,2,FALSE))</f>
        <v>80</v>
      </c>
      <c r="I7">
        <v>9</v>
      </c>
      <c r="J7" s="3">
        <f>IF(I7="","",INDEX([1]Punktetabelle!$B$2:$B$12,MATCH(MIN(MAX(I7,4),14),[1]Punktetabelle!$A$2:$A$12,0)))</f>
        <v>50</v>
      </c>
      <c r="K7">
        <v>9.66</v>
      </c>
      <c r="L7" s="3">
        <f>IF(K7="","",INDEX([1]Punktetabelle!$B$16:$B$35,MATCH(MIN(MAX(ROUNDUP(K7*2,0)/2,8),17.5),[1]Punktetabelle!$A$16:$A$35,0)))</f>
        <v>80</v>
      </c>
      <c r="M7">
        <v>23.26</v>
      </c>
      <c r="N7" s="3">
        <f>IF(M7="","",IF(M7&lt;15,100,IF(M7&gt;=53,5,INDEX([1]Punktetabelle!$F$16:$F$35,MATCH(CEILING(M7,2),[1]Punktetabelle!$E$16:$E$35,0)))))</f>
        <v>75</v>
      </c>
    </row>
    <row r="8" spans="1:14" x14ac:dyDescent="0.3">
      <c r="A8" t="s">
        <v>29</v>
      </c>
      <c r="B8" t="s">
        <v>21</v>
      </c>
      <c r="C8" t="s">
        <v>16</v>
      </c>
      <c r="D8">
        <v>2017</v>
      </c>
      <c r="E8" t="s">
        <v>17</v>
      </c>
      <c r="F8">
        <f t="shared" si="0"/>
        <v>275</v>
      </c>
      <c r="G8">
        <v>6</v>
      </c>
      <c r="H8" s="3">
        <f>IF(G8="","",VLOOKUP(G8,[1]Punktetabelle!$E$2:$F$12,2,FALSE))</f>
        <v>60</v>
      </c>
      <c r="I8">
        <v>8</v>
      </c>
      <c r="J8" s="3">
        <f>IF(I8="","",INDEX([1]Punktetabelle!$B$2:$B$12,MATCH(MIN(MAX(I8,4),14),[1]Punktetabelle!$A$2:$A$12,0)))</f>
        <v>60</v>
      </c>
      <c r="K8">
        <v>9.8699999999999992</v>
      </c>
      <c r="L8" s="3">
        <f>IF(K8="","",INDEX([1]Punktetabelle!$B$16:$B$35,MATCH(MIN(MAX(ROUNDUP(K8*2,0)/2,8),17.5),[1]Punktetabelle!$A$16:$A$35,0)))</f>
        <v>80</v>
      </c>
      <c r="M8">
        <v>23.98</v>
      </c>
      <c r="N8" s="3">
        <f>IF(M8="","",IF(M8&lt;15,100,IF(M8&gt;=53,5,INDEX([1]Punktetabelle!$F$16:$F$35,MATCH(CEILING(M8,2),[1]Punktetabelle!$E$16:$E$35,0)))))</f>
        <v>75</v>
      </c>
    </row>
    <row r="9" spans="1:14" x14ac:dyDescent="0.3">
      <c r="A9" t="s">
        <v>30</v>
      </c>
      <c r="B9" t="s">
        <v>19</v>
      </c>
      <c r="C9" t="s">
        <v>16</v>
      </c>
      <c r="D9">
        <v>2017</v>
      </c>
      <c r="E9" t="s">
        <v>17</v>
      </c>
      <c r="F9">
        <f t="shared" si="0"/>
        <v>235</v>
      </c>
      <c r="G9">
        <v>4</v>
      </c>
      <c r="H9" s="3">
        <f>IF(G9="","",VLOOKUP(G9,[1]Punktetabelle!$E$2:$F$12,2,FALSE))</f>
        <v>40</v>
      </c>
      <c r="I9">
        <v>8</v>
      </c>
      <c r="J9" s="3">
        <f>IF(I9="","",INDEX([1]Punktetabelle!$B$2:$B$12,MATCH(MIN(MAX(I9,4),14),[1]Punktetabelle!$A$2:$A$12,0)))</f>
        <v>60</v>
      </c>
      <c r="K9">
        <v>11.07</v>
      </c>
      <c r="L9" s="3">
        <f>IF(K9="","",INDEX([1]Punktetabelle!$B$16:$B$35,MATCH(MIN(MAX(ROUNDUP(K9*2,0)/2,8),17.5),[1]Punktetabelle!$A$16:$A$35,0)))</f>
        <v>65</v>
      </c>
      <c r="M9">
        <v>24.48</v>
      </c>
      <c r="N9" s="3">
        <f>IF(M9="","",IF(M9&lt;15,100,IF(M9&gt;=53,5,INDEX([1]Punktetabelle!$F$16:$F$35,MATCH(CEILING(M9,2),[1]Punktetabelle!$E$16:$E$35,0)))))</f>
        <v>70</v>
      </c>
    </row>
    <row r="10" spans="1:14" x14ac:dyDescent="0.3">
      <c r="A10" t="s">
        <v>31</v>
      </c>
      <c r="B10" t="s">
        <v>32</v>
      </c>
      <c r="C10" t="s">
        <v>16</v>
      </c>
      <c r="D10">
        <v>2016</v>
      </c>
      <c r="E10" t="s">
        <v>17</v>
      </c>
      <c r="F10">
        <f t="shared" si="0"/>
        <v>305</v>
      </c>
      <c r="G10">
        <v>7</v>
      </c>
      <c r="H10" s="3">
        <f>IF(G10="","",VLOOKUP(G10,[1]Punktetabelle!$E$2:$F$12,2,FALSE))</f>
        <v>70</v>
      </c>
      <c r="I10">
        <v>7</v>
      </c>
      <c r="J10" s="3">
        <f>IF(I10="","",INDEX([1]Punktetabelle!$B$2:$B$12,MATCH(MIN(MAX(I10,4),14),[1]Punktetabelle!$A$2:$A$12,0)))</f>
        <v>70</v>
      </c>
      <c r="K10">
        <v>10.3</v>
      </c>
      <c r="L10" s="3">
        <f>IF(K10="","",INDEX([1]Punktetabelle!$B$16:$B$35,MATCH(MIN(MAX(ROUNDUP(K10*2,0)/2,8),17.5),[1]Punktetabelle!$A$16:$A$35,0)))</f>
        <v>75</v>
      </c>
      <c r="M10">
        <v>16.940000000000001</v>
      </c>
      <c r="N10" s="3">
        <f>IF(M10="","",IF(M10&lt;15,100,IF(M10&gt;=53,5,INDEX([1]Punktetabelle!$F$16:$F$35,MATCH(CEILING(M10,2),[1]Punktetabelle!$E$16:$E$35,0)))))</f>
        <v>90</v>
      </c>
    </row>
    <row r="11" spans="1:14" x14ac:dyDescent="0.3">
      <c r="A11" t="s">
        <v>14</v>
      </c>
      <c r="B11" t="s">
        <v>33</v>
      </c>
      <c r="C11" t="s">
        <v>16</v>
      </c>
      <c r="D11">
        <v>2016</v>
      </c>
      <c r="E11" t="s">
        <v>17</v>
      </c>
      <c r="F11">
        <f t="shared" si="0"/>
        <v>300</v>
      </c>
      <c r="G11">
        <v>7</v>
      </c>
      <c r="H11" s="3">
        <f>IF(G11="","",VLOOKUP(G11,[1]Punktetabelle!$E$2:$F$12,2,FALSE))</f>
        <v>70</v>
      </c>
      <c r="I11">
        <v>7</v>
      </c>
      <c r="J11" s="3">
        <f>IF(I11="","",INDEX([1]Punktetabelle!$B$2:$B$12,MATCH(MIN(MAX(I11,4),14),[1]Punktetabelle!$A$2:$A$12,0)))</f>
        <v>70</v>
      </c>
      <c r="K11">
        <v>10.18</v>
      </c>
      <c r="L11" s="3">
        <f>IF(K11="","",INDEX([1]Punktetabelle!$B$16:$B$35,MATCH(MIN(MAX(ROUNDUP(K11*2,0)/2,8),17.5),[1]Punktetabelle!$A$16:$A$35,0)))</f>
        <v>75</v>
      </c>
      <c r="M11">
        <v>18.920000000000002</v>
      </c>
      <c r="N11" s="3">
        <f>IF(M11="","",IF(M11&lt;15,100,IF(M11&gt;=53,5,INDEX([1]Punktetabelle!$F$16:$F$35,MATCH(CEILING(M11,2),[1]Punktetabelle!$E$16:$E$35,0)))))</f>
        <v>85</v>
      </c>
    </row>
    <row r="12" spans="1:14" x14ac:dyDescent="0.3">
      <c r="A12" t="s">
        <v>34</v>
      </c>
      <c r="B12" t="s">
        <v>35</v>
      </c>
      <c r="C12" t="s">
        <v>16</v>
      </c>
      <c r="D12">
        <v>2015</v>
      </c>
      <c r="E12" t="s">
        <v>17</v>
      </c>
      <c r="F12">
        <f t="shared" si="0"/>
        <v>295</v>
      </c>
      <c r="G12">
        <v>6</v>
      </c>
      <c r="H12" s="3">
        <f>IF(G12="","",VLOOKUP(G12,[1]Punktetabelle!$E$2:$F$12,2,FALSE))</f>
        <v>60</v>
      </c>
      <c r="I12">
        <v>7</v>
      </c>
      <c r="J12" s="3">
        <f>IF(I12="","",INDEX([1]Punktetabelle!$B$2:$B$12,MATCH(MIN(MAX(I12,4),14),[1]Punktetabelle!$A$2:$A$12,0)))</f>
        <v>70</v>
      </c>
      <c r="K12">
        <v>10.4</v>
      </c>
      <c r="L12" s="3">
        <f>IF(K12="","",INDEX([1]Punktetabelle!$B$16:$B$35,MATCH(MIN(MAX(ROUNDUP(K12*2,0)/2,8),17.5),[1]Punktetabelle!$A$16:$A$35,0)))</f>
        <v>75</v>
      </c>
      <c r="M12">
        <v>17.7</v>
      </c>
      <c r="N12" s="3">
        <f>IF(M12="","",IF(M12&lt;15,100,IF(M12&gt;=53,5,INDEX([1]Punktetabelle!$F$16:$F$35,MATCH(CEILING(M12,2),[1]Punktetabelle!$E$16:$E$35,0)))))</f>
        <v>90</v>
      </c>
    </row>
    <row r="13" spans="1:14" x14ac:dyDescent="0.3">
      <c r="A13" t="s">
        <v>36</v>
      </c>
      <c r="B13" t="s">
        <v>37</v>
      </c>
      <c r="C13" t="s">
        <v>16</v>
      </c>
      <c r="D13">
        <v>2015</v>
      </c>
      <c r="E13" t="s">
        <v>17</v>
      </c>
      <c r="F13">
        <f t="shared" si="0"/>
        <v>310</v>
      </c>
      <c r="G13">
        <v>7</v>
      </c>
      <c r="H13" s="3">
        <f>IF(G13="","",VLOOKUP(G13,[1]Punktetabelle!$E$2:$F$12,2,FALSE))</f>
        <v>70</v>
      </c>
      <c r="I13">
        <v>7</v>
      </c>
      <c r="J13" s="3">
        <f>IF(I13="","",INDEX([1]Punktetabelle!$B$2:$B$12,MATCH(MIN(MAX(I13,4),14),[1]Punktetabelle!$A$2:$A$12,0)))</f>
        <v>70</v>
      </c>
      <c r="K13">
        <v>9.4</v>
      </c>
      <c r="L13" s="3">
        <f>IF(K13="","",INDEX([1]Punktetabelle!$B$16:$B$35,MATCH(MIN(MAX(ROUNDUP(K13*2,0)/2,8),17.5),[1]Punktetabelle!$A$16:$A$35,0)))</f>
        <v>85</v>
      </c>
      <c r="M13">
        <v>19.29</v>
      </c>
      <c r="N13" s="3">
        <f>IF(M13="","",IF(M13&lt;15,100,IF(M13&gt;=53,5,INDEX([1]Punktetabelle!$F$16:$F$35,MATCH(CEILING(M13,2),[1]Punktetabelle!$E$16:$E$35,0)))))</f>
        <v>85</v>
      </c>
    </row>
    <row r="14" spans="1:14" x14ac:dyDescent="0.3">
      <c r="A14" t="s">
        <v>29</v>
      </c>
      <c r="B14" t="s">
        <v>38</v>
      </c>
      <c r="C14" t="s">
        <v>16</v>
      </c>
      <c r="D14">
        <v>2015</v>
      </c>
      <c r="E14" t="s">
        <v>17</v>
      </c>
      <c r="F14">
        <f t="shared" si="0"/>
        <v>325</v>
      </c>
      <c r="G14">
        <v>8</v>
      </c>
      <c r="H14" s="3">
        <f>IF(G14="","",VLOOKUP(G14,[1]Punktetabelle!$E$2:$F$12,2,FALSE))</f>
        <v>80</v>
      </c>
      <c r="I14">
        <v>7</v>
      </c>
      <c r="J14" s="3">
        <f>IF(I14="","",INDEX([1]Punktetabelle!$B$2:$B$12,MATCH(MIN(MAX(I14,4),14),[1]Punktetabelle!$A$2:$A$12,0)))</f>
        <v>70</v>
      </c>
      <c r="K14">
        <v>9.5</v>
      </c>
      <c r="L14" s="3">
        <f>IF(K14="","",INDEX([1]Punktetabelle!$B$16:$B$35,MATCH(MIN(MAX(ROUNDUP(K14*2,0)/2,8),17.5),[1]Punktetabelle!$A$16:$A$35,0)))</f>
        <v>85</v>
      </c>
      <c r="M14">
        <v>17.77</v>
      </c>
      <c r="N14" s="3">
        <f>IF(M14="","",IF(M14&lt;15,100,IF(M14&gt;=53,5,INDEX([1]Punktetabelle!$F$16:$F$35,MATCH(CEILING(M14,2),[1]Punktetabelle!$E$16:$E$35,0)))))</f>
        <v>90</v>
      </c>
    </row>
    <row r="15" spans="1:14" x14ac:dyDescent="0.3">
      <c r="A15" t="s">
        <v>39</v>
      </c>
      <c r="B15" t="s">
        <v>40</v>
      </c>
      <c r="C15" t="s">
        <v>16</v>
      </c>
      <c r="D15">
        <v>2015</v>
      </c>
      <c r="E15" t="s">
        <v>17</v>
      </c>
      <c r="F15">
        <f t="shared" si="0"/>
        <v>305</v>
      </c>
      <c r="G15">
        <v>7</v>
      </c>
      <c r="H15" s="3">
        <f>IF(G15="","",VLOOKUP(G15,[1]Punktetabelle!$E$2:$F$12,2,FALSE))</f>
        <v>70</v>
      </c>
      <c r="I15">
        <v>8</v>
      </c>
      <c r="J15" s="3">
        <f>IF(I15="","",INDEX([1]Punktetabelle!$B$2:$B$12,MATCH(MIN(MAX(I15,4),14),[1]Punktetabelle!$A$2:$A$12,0)))</f>
        <v>60</v>
      </c>
      <c r="K15">
        <v>9.3800000000000008</v>
      </c>
      <c r="L15" s="3">
        <f>IF(K15="","",INDEX([1]Punktetabelle!$B$16:$B$35,MATCH(MIN(MAX(ROUNDUP(K15*2,0)/2,8),17.5),[1]Punktetabelle!$A$16:$A$35,0)))</f>
        <v>85</v>
      </c>
      <c r="M15">
        <v>17.27</v>
      </c>
      <c r="N15" s="3">
        <f>IF(M15="","",IF(M15&lt;15,100,IF(M15&gt;=53,5,INDEX([1]Punktetabelle!$F$16:$F$35,MATCH(CEILING(M15,2),[1]Punktetabelle!$E$16:$E$35,0)))))</f>
        <v>90</v>
      </c>
    </row>
    <row r="16" spans="1:14" x14ac:dyDescent="0.3">
      <c r="A16" t="s">
        <v>41</v>
      </c>
      <c r="B16" t="s">
        <v>42</v>
      </c>
      <c r="C16" t="s">
        <v>16</v>
      </c>
      <c r="D16">
        <v>2015</v>
      </c>
      <c r="E16" t="s">
        <v>17</v>
      </c>
      <c r="F16">
        <f t="shared" si="0"/>
        <v>265</v>
      </c>
      <c r="G16">
        <v>6</v>
      </c>
      <c r="H16" s="3">
        <f>IF(G16="","",VLOOKUP(G16,[1]Punktetabelle!$E$2:$F$12,2,FALSE))</f>
        <v>60</v>
      </c>
      <c r="I16">
        <v>9</v>
      </c>
      <c r="J16" s="3">
        <f>IF(I16="","",INDEX([1]Punktetabelle!$B$2:$B$12,MATCH(MIN(MAX(I16,4),14),[1]Punktetabelle!$A$2:$A$12,0)))</f>
        <v>50</v>
      </c>
      <c r="K16">
        <v>11.06</v>
      </c>
      <c r="L16" s="3">
        <f>IF(K16="","",INDEX([1]Punktetabelle!$B$16:$B$35,MATCH(MIN(MAX(ROUNDUP(K16*2,0)/2,8),17.5),[1]Punktetabelle!$A$16:$A$35,0)))</f>
        <v>65</v>
      </c>
      <c r="M16">
        <v>17.16</v>
      </c>
      <c r="N16" s="3">
        <f>IF(M16="","",IF(M16&lt;15,100,IF(M16&gt;=53,5,INDEX([1]Punktetabelle!$F$16:$F$35,MATCH(CEILING(M16,2),[1]Punktetabelle!$E$16:$E$35,0)))))</f>
        <v>90</v>
      </c>
    </row>
    <row r="17" spans="1:14" x14ac:dyDescent="0.3">
      <c r="A17" t="s">
        <v>43</v>
      </c>
      <c r="B17" t="s">
        <v>44</v>
      </c>
      <c r="C17" t="s">
        <v>16</v>
      </c>
      <c r="D17">
        <v>2014</v>
      </c>
      <c r="E17" t="s">
        <v>28</v>
      </c>
      <c r="F17">
        <f t="shared" si="0"/>
        <v>260</v>
      </c>
      <c r="G17">
        <v>6</v>
      </c>
      <c r="H17" s="3">
        <f>IF(G17="","",VLOOKUP(G17,[1]Punktetabelle!$E$2:$F$12,2,FALSE))</f>
        <v>60</v>
      </c>
      <c r="I17">
        <v>7</v>
      </c>
      <c r="J17" s="3">
        <f>IF(I17="","",INDEX([1]Punktetabelle!$B$2:$B$12,MATCH(MIN(MAX(I17,4),14),[1]Punktetabelle!$A$2:$A$12,0)))</f>
        <v>70</v>
      </c>
      <c r="K17">
        <v>11.88</v>
      </c>
      <c r="L17" s="3">
        <f>IF(K17="","",INDEX([1]Punktetabelle!$B$16:$B$35,MATCH(MIN(MAX(ROUNDUP(K17*2,0)/2,8),17.5),[1]Punktetabelle!$A$16:$A$35,0)))</f>
        <v>60</v>
      </c>
      <c r="M17">
        <v>24.49</v>
      </c>
      <c r="N17" s="3">
        <f>IF(M17="","",IF(M17&lt;15,100,IF(M17&gt;=53,5,INDEX([1]Punktetabelle!$F$16:$F$35,MATCH(CEILING(M17,2),[1]Punktetabelle!$E$16:$E$35,0)))))</f>
        <v>70</v>
      </c>
    </row>
    <row r="18" spans="1:14" x14ac:dyDescent="0.3">
      <c r="A18" t="s">
        <v>45</v>
      </c>
      <c r="B18" t="s">
        <v>46</v>
      </c>
      <c r="C18" t="s">
        <v>16</v>
      </c>
      <c r="D18">
        <v>2014</v>
      </c>
      <c r="E18" t="s">
        <v>17</v>
      </c>
      <c r="F18">
        <f t="shared" si="0"/>
        <v>345</v>
      </c>
      <c r="G18">
        <v>9</v>
      </c>
      <c r="H18" s="3">
        <f>IF(G18="","",VLOOKUP(G18,[1]Punktetabelle!$E$2:$F$12,2,FALSE))</f>
        <v>90</v>
      </c>
      <c r="I18">
        <v>6</v>
      </c>
      <c r="J18" s="3">
        <f>IF(I18="","",INDEX([1]Punktetabelle!$B$2:$B$12,MATCH(MIN(MAX(I18,4),14),[1]Punktetabelle!$A$2:$A$12,0)))</f>
        <v>80</v>
      </c>
      <c r="K18">
        <v>9.9</v>
      </c>
      <c r="L18" s="3">
        <f>IF(K18="","",INDEX([1]Punktetabelle!$B$16:$B$35,MATCH(MIN(MAX(ROUNDUP(K18*2,0)/2,8),17.5),[1]Punktetabelle!$A$16:$A$35,0)))</f>
        <v>80</v>
      </c>
      <c r="M18">
        <v>15.93</v>
      </c>
      <c r="N18" s="3">
        <f>IF(M18="","",IF(M18&lt;15,100,IF(M18&gt;=53,5,INDEX([1]Punktetabelle!$F$16:$F$35,MATCH(CEILING(M18,2),[1]Punktetabelle!$E$16:$E$35,0)))))</f>
        <v>95</v>
      </c>
    </row>
    <row r="19" spans="1:14" x14ac:dyDescent="0.3">
      <c r="A19" t="s">
        <v>47</v>
      </c>
      <c r="B19" t="s">
        <v>48</v>
      </c>
      <c r="C19" t="s">
        <v>16</v>
      </c>
      <c r="D19">
        <v>2014</v>
      </c>
      <c r="E19" t="s">
        <v>17</v>
      </c>
      <c r="F19">
        <f t="shared" si="0"/>
        <v>280</v>
      </c>
      <c r="G19">
        <v>7</v>
      </c>
      <c r="H19" s="3">
        <f>IF(G19="","",VLOOKUP(G19,[1]Punktetabelle!$E$2:$F$12,2,FALSE))</f>
        <v>70</v>
      </c>
      <c r="I19">
        <v>7</v>
      </c>
      <c r="J19" s="3">
        <f>IF(I19="","",INDEX([1]Punktetabelle!$B$2:$B$12,MATCH(MIN(MAX(I19,4),14),[1]Punktetabelle!$A$2:$A$12,0)))</f>
        <v>70</v>
      </c>
      <c r="K19">
        <v>9.32</v>
      </c>
      <c r="L19" s="3">
        <f>IF(K19="","",INDEX([1]Punktetabelle!$B$16:$B$35,MATCH(MIN(MAX(ROUNDUP(K19*2,0)/2,8),17.5),[1]Punktetabelle!$A$16:$A$35,0)))</f>
        <v>85</v>
      </c>
      <c r="M19">
        <v>30.56</v>
      </c>
      <c r="N19" s="3">
        <f>IF(M19="","",IF(M19&lt;15,100,IF(M19&gt;=53,5,INDEX([1]Punktetabelle!$F$16:$F$35,MATCH(CEILING(M19,2),[1]Punktetabelle!$E$16:$E$35,0)))))</f>
        <v>55</v>
      </c>
    </row>
    <row r="20" spans="1:14" x14ac:dyDescent="0.3">
      <c r="A20" t="s">
        <v>49</v>
      </c>
      <c r="B20" t="s">
        <v>50</v>
      </c>
      <c r="C20" t="s">
        <v>16</v>
      </c>
      <c r="D20">
        <v>2014</v>
      </c>
      <c r="E20" t="s">
        <v>17</v>
      </c>
      <c r="F20">
        <f t="shared" si="0"/>
        <v>310</v>
      </c>
      <c r="G20">
        <v>7</v>
      </c>
      <c r="H20" s="3">
        <f>IF(G20="","",VLOOKUP(G20,[1]Punktetabelle!$E$2:$F$12,2,FALSE))</f>
        <v>70</v>
      </c>
      <c r="I20">
        <v>6</v>
      </c>
      <c r="J20" s="3">
        <f>IF(I20="","",INDEX([1]Punktetabelle!$B$2:$B$12,MATCH(MIN(MAX(I20,4),14),[1]Punktetabelle!$A$2:$A$12,0)))</f>
        <v>80</v>
      </c>
      <c r="K20">
        <v>9.5</v>
      </c>
      <c r="L20" s="3">
        <f>IF(K20="","",INDEX([1]Punktetabelle!$B$16:$B$35,MATCH(MIN(MAX(ROUNDUP(K20*2,0)/2,8),17.5),[1]Punktetabelle!$A$16:$A$35,0)))</f>
        <v>85</v>
      </c>
      <c r="M20">
        <v>23.72</v>
      </c>
      <c r="N20" s="3">
        <f>IF(M20="","",IF(M20&lt;15,100,IF(M20&gt;=53,5,INDEX([1]Punktetabelle!$F$16:$F$35,MATCH(CEILING(M20,2),[1]Punktetabelle!$E$16:$E$35,0)))))</f>
        <v>75</v>
      </c>
    </row>
    <row r="21" spans="1:14" x14ac:dyDescent="0.3">
      <c r="A21" t="s">
        <v>51</v>
      </c>
      <c r="B21" t="s">
        <v>52</v>
      </c>
      <c r="C21" t="s">
        <v>16</v>
      </c>
      <c r="D21">
        <v>2016</v>
      </c>
      <c r="E21" t="s">
        <v>17</v>
      </c>
      <c r="F21">
        <f t="shared" si="0"/>
        <v>235</v>
      </c>
      <c r="G21">
        <v>5</v>
      </c>
      <c r="H21" s="3">
        <f>IF(G21="","",VLOOKUP(G21,[1]Punktetabelle!$E$2:$F$12,2,FALSE))</f>
        <v>50</v>
      </c>
      <c r="I21">
        <v>8</v>
      </c>
      <c r="J21" s="3">
        <f>IF(I21="","",INDEX([1]Punktetabelle!$B$2:$B$12,MATCH(MIN(MAX(I21,4),14),[1]Punktetabelle!$A$2:$A$12,0)))</f>
        <v>60</v>
      </c>
      <c r="K21">
        <v>10.15</v>
      </c>
      <c r="L21" s="3">
        <f>IF(K21="","",INDEX([1]Punktetabelle!$B$16:$B$35,MATCH(MIN(MAX(ROUNDUP(K21*2,0)/2,8),17.5),[1]Punktetabelle!$A$16:$A$35,0)))</f>
        <v>75</v>
      </c>
      <c r="M21">
        <v>33.950000000000003</v>
      </c>
      <c r="N21" s="3">
        <f>IF(M21="","",IF(M21&lt;15,100,IF(M21&gt;=53,5,INDEX([1]Punktetabelle!$F$16:$F$35,MATCH(CEILING(M21,2),[1]Punktetabelle!$E$16:$E$35,0)))))</f>
        <v>50</v>
      </c>
    </row>
    <row r="22" spans="1:14" x14ac:dyDescent="0.3">
      <c r="A22" t="s">
        <v>53</v>
      </c>
      <c r="B22" t="s">
        <v>54</v>
      </c>
      <c r="C22" t="s">
        <v>55</v>
      </c>
      <c r="D22">
        <v>2018</v>
      </c>
      <c r="E22" t="s">
        <v>28</v>
      </c>
      <c r="F22">
        <f t="shared" si="0"/>
        <v>210</v>
      </c>
      <c r="G22">
        <v>6</v>
      </c>
      <c r="H22" s="3">
        <f>IF(G22="","",VLOOKUP(G22,[1]Punktetabelle!$E$2:$F$12,2,FALSE))</f>
        <v>60</v>
      </c>
      <c r="I22">
        <v>9</v>
      </c>
      <c r="J22" s="3">
        <f>IF(I22="","",INDEX([1]Punktetabelle!$B$2:$B$12,MATCH(MIN(MAX(I22,4),14),[1]Punktetabelle!$A$2:$A$12,0)))</f>
        <v>50</v>
      </c>
      <c r="K22">
        <v>11.56</v>
      </c>
      <c r="L22" s="3">
        <f>IF(K22="","",INDEX([1]Punktetabelle!$B$16:$B$35,MATCH(MIN(MAX(ROUNDUP(K22*2,0)/2,8),17.5),[1]Punktetabelle!$A$16:$A$35,0)))</f>
        <v>60</v>
      </c>
      <c r="M22">
        <v>37.28</v>
      </c>
      <c r="N22" s="3">
        <f>IF(M22="","",IF(M22&lt;15,100,IF(M22&gt;=53,5,INDEX([1]Punktetabelle!$F$16:$F$35,MATCH(CEILING(M22,2),[1]Punktetabelle!$E$16:$E$35,0)))))</f>
        <v>40</v>
      </c>
    </row>
    <row r="23" spans="1:14" x14ac:dyDescent="0.3">
      <c r="A23" t="s">
        <v>56</v>
      </c>
      <c r="B23" t="s">
        <v>57</v>
      </c>
      <c r="C23" t="s">
        <v>55</v>
      </c>
      <c r="D23">
        <v>2018</v>
      </c>
      <c r="E23" t="s">
        <v>17</v>
      </c>
      <c r="F23">
        <f t="shared" si="0"/>
        <v>215</v>
      </c>
      <c r="G23">
        <v>5</v>
      </c>
      <c r="H23" s="3">
        <f>IF(G23="","",VLOOKUP(G23,[1]Punktetabelle!$E$2:$F$12,2,FALSE))</f>
        <v>50</v>
      </c>
      <c r="I23">
        <v>11</v>
      </c>
      <c r="J23" s="3">
        <f>IF(I23="","",INDEX([1]Punktetabelle!$B$2:$B$12,MATCH(MIN(MAX(I23,4),14),[1]Punktetabelle!$A$2:$A$12,0)))</f>
        <v>30</v>
      </c>
      <c r="K23">
        <v>12.35</v>
      </c>
      <c r="L23" s="3">
        <f>IF(K23="","",INDEX([1]Punktetabelle!$B$16:$B$35,MATCH(MIN(MAX(ROUNDUP(K23*2,0)/2,8),17.5),[1]Punktetabelle!$A$16:$A$35,0)))</f>
        <v>55</v>
      </c>
      <c r="M23">
        <v>21.22</v>
      </c>
      <c r="N23" s="3">
        <f>IF(M23="","",IF(M23&lt;15,100,IF(M23&gt;=53,5,INDEX([1]Punktetabelle!$F$16:$F$35,MATCH(CEILING(M23,2),[1]Punktetabelle!$E$16:$E$35,0)))))</f>
        <v>80</v>
      </c>
    </row>
    <row r="24" spans="1:14" x14ac:dyDescent="0.3">
      <c r="A24" t="s">
        <v>58</v>
      </c>
      <c r="B24" t="s">
        <v>59</v>
      </c>
      <c r="C24" t="s">
        <v>55</v>
      </c>
      <c r="D24">
        <v>2014</v>
      </c>
      <c r="E24" t="s">
        <v>28</v>
      </c>
      <c r="F24">
        <f t="shared" si="0"/>
        <v>260</v>
      </c>
      <c r="G24">
        <v>7</v>
      </c>
      <c r="H24" s="3">
        <f>IF(G24="","",VLOOKUP(G24,[1]Punktetabelle!$E$2:$F$12,2,FALSE))</f>
        <v>70</v>
      </c>
      <c r="I24">
        <v>9</v>
      </c>
      <c r="J24" s="3">
        <f>IF(I24="","",INDEX([1]Punktetabelle!$B$2:$B$12,MATCH(MIN(MAX(I24,4),14),[1]Punktetabelle!$A$2:$A$12,0)))</f>
        <v>50</v>
      </c>
      <c r="K24">
        <v>10.94</v>
      </c>
      <c r="L24" s="3">
        <f>IF(K24="","",INDEX([1]Punktetabelle!$B$16:$B$35,MATCH(MIN(MAX(ROUNDUP(K24*2,0)/2,8),17.5),[1]Punktetabelle!$A$16:$A$35,0)))</f>
        <v>70</v>
      </c>
      <c r="M24">
        <v>24.13</v>
      </c>
      <c r="N24" s="3">
        <f>IF(M24="","",IF(M24&lt;15,100,IF(M24&gt;=53,5,INDEX([1]Punktetabelle!$F$16:$F$35,MATCH(CEILING(M24,2),[1]Punktetabelle!$E$16:$E$35,0)))))</f>
        <v>70</v>
      </c>
    </row>
    <row r="25" spans="1:14" x14ac:dyDescent="0.3">
      <c r="A25" t="s">
        <v>58</v>
      </c>
      <c r="B25" t="s">
        <v>60</v>
      </c>
      <c r="C25" t="s">
        <v>55</v>
      </c>
      <c r="D25">
        <v>2015</v>
      </c>
      <c r="E25" t="s">
        <v>17</v>
      </c>
      <c r="F25">
        <f t="shared" si="0"/>
        <v>270</v>
      </c>
      <c r="G25">
        <v>7</v>
      </c>
      <c r="H25" s="3">
        <f>IF(G25="","",VLOOKUP(G25,[1]Punktetabelle!$E$2:$F$12,2,FALSE))</f>
        <v>70</v>
      </c>
      <c r="I25">
        <v>8</v>
      </c>
      <c r="J25" s="3">
        <f>IF(I25="","",INDEX([1]Punktetabelle!$B$2:$B$12,MATCH(MIN(MAX(I25,4),14),[1]Punktetabelle!$A$2:$A$12,0)))</f>
        <v>60</v>
      </c>
      <c r="K25">
        <v>10.84</v>
      </c>
      <c r="L25" s="3">
        <f>IF(K25="","",INDEX([1]Punktetabelle!$B$16:$B$35,MATCH(MIN(MAX(ROUNDUP(K25*2,0)/2,8),17.5),[1]Punktetabelle!$A$16:$A$35,0)))</f>
        <v>70</v>
      </c>
      <c r="M25">
        <v>24.09</v>
      </c>
      <c r="N25" s="3">
        <f>IF(M25="","",IF(M25&lt;15,100,IF(M25&gt;=53,5,INDEX([1]Punktetabelle!$F$16:$F$35,MATCH(CEILING(M25,2),[1]Punktetabelle!$E$16:$E$35,0)))))</f>
        <v>70</v>
      </c>
    </row>
    <row r="26" spans="1:14" x14ac:dyDescent="0.3">
      <c r="A26" t="s">
        <v>61</v>
      </c>
      <c r="B26" t="s">
        <v>62</v>
      </c>
      <c r="C26" t="s">
        <v>55</v>
      </c>
      <c r="D26">
        <v>2016</v>
      </c>
      <c r="E26" t="s">
        <v>28</v>
      </c>
      <c r="F26">
        <f t="shared" si="0"/>
        <v>275</v>
      </c>
      <c r="G26">
        <v>6</v>
      </c>
      <c r="H26" s="3">
        <f>IF(G26="","",VLOOKUP(G26,[1]Punktetabelle!$E$2:$F$12,2,FALSE))</f>
        <v>60</v>
      </c>
      <c r="I26">
        <v>7</v>
      </c>
      <c r="J26" s="3">
        <f>IF(I26="","",INDEX([1]Punktetabelle!$B$2:$B$12,MATCH(MIN(MAX(I26,4),14),[1]Punktetabelle!$A$2:$A$12,0)))</f>
        <v>70</v>
      </c>
      <c r="K26">
        <v>10.84</v>
      </c>
      <c r="L26" s="3">
        <f>IF(K26="","",INDEX([1]Punktetabelle!$B$16:$B$35,MATCH(MIN(MAX(ROUNDUP(K26*2,0)/2,8),17.5),[1]Punktetabelle!$A$16:$A$35,0)))</f>
        <v>70</v>
      </c>
      <c r="M26">
        <v>23.31</v>
      </c>
      <c r="N26" s="3">
        <f>IF(M26="","",IF(M26&lt;15,100,IF(M26&gt;=53,5,INDEX([1]Punktetabelle!$F$16:$F$35,MATCH(CEILING(M26,2),[1]Punktetabelle!$E$16:$E$35,0)))))</f>
        <v>75</v>
      </c>
    </row>
    <row r="27" spans="1:14" x14ac:dyDescent="0.3">
      <c r="A27" t="s">
        <v>63</v>
      </c>
      <c r="B27" t="s">
        <v>64</v>
      </c>
      <c r="C27" t="s">
        <v>55</v>
      </c>
      <c r="D27">
        <v>2017</v>
      </c>
      <c r="E27" t="s">
        <v>28</v>
      </c>
      <c r="F27">
        <f t="shared" si="0"/>
        <v>265</v>
      </c>
      <c r="G27">
        <v>7</v>
      </c>
      <c r="H27" s="3">
        <f>IF(G27="","",VLOOKUP(G27,[1]Punktetabelle!$E$2:$F$12,2,FALSE))</f>
        <v>70</v>
      </c>
      <c r="I27">
        <v>7</v>
      </c>
      <c r="J27" s="3">
        <f>IF(I27="","",INDEX([1]Punktetabelle!$B$2:$B$12,MATCH(MIN(MAX(I27,4),14),[1]Punktetabelle!$A$2:$A$12,0)))</f>
        <v>70</v>
      </c>
      <c r="K27">
        <v>10.88</v>
      </c>
      <c r="L27" s="3">
        <f>IF(K27="","",INDEX([1]Punktetabelle!$B$16:$B$35,MATCH(MIN(MAX(ROUNDUP(K27*2,0)/2,8),17.5),[1]Punktetabelle!$A$16:$A$35,0)))</f>
        <v>70</v>
      </c>
      <c r="M27">
        <v>31.03</v>
      </c>
      <c r="N27" s="3">
        <f>IF(M27="","",IF(M27&lt;15,100,IF(M27&gt;=53,5,INDEX([1]Punktetabelle!$F$16:$F$35,MATCH(CEILING(M27,2),[1]Punktetabelle!$E$16:$E$35,0)))))</f>
        <v>55</v>
      </c>
    </row>
    <row r="28" spans="1:14" x14ac:dyDescent="0.3">
      <c r="A28" t="s">
        <v>65</v>
      </c>
      <c r="B28" t="s">
        <v>66</v>
      </c>
      <c r="C28" t="s">
        <v>67</v>
      </c>
      <c r="D28">
        <v>2016</v>
      </c>
      <c r="E28" t="s">
        <v>28</v>
      </c>
      <c r="F28">
        <f t="shared" si="0"/>
        <v>325</v>
      </c>
      <c r="G28">
        <v>8</v>
      </c>
      <c r="H28" s="3">
        <f>IF(G28="","",VLOOKUP(G28,[1]Punktetabelle!$E$2:$F$12,2,FALSE))</f>
        <v>80</v>
      </c>
      <c r="I28">
        <v>7</v>
      </c>
      <c r="J28" s="3">
        <f>IF(I28="","",INDEX([1]Punktetabelle!$B$2:$B$12,MATCH(MIN(MAX(I28,4),14),[1]Punktetabelle!$A$2:$A$12,0)))</f>
        <v>70</v>
      </c>
      <c r="K28">
        <v>9.69</v>
      </c>
      <c r="L28" s="3">
        <f>IF(K28="","",INDEX([1]Punktetabelle!$B$16:$B$35,MATCH(MIN(MAX(ROUNDUP(K28*2,0)/2,8),17.5),[1]Punktetabelle!$A$16:$A$35,0)))</f>
        <v>80</v>
      </c>
      <c r="M28">
        <v>15.53</v>
      </c>
      <c r="N28" s="3">
        <f>IF(M28="","",IF(M28&lt;15,100,IF(M28&gt;=53,5,INDEX([1]Punktetabelle!$F$16:$F$35,MATCH(CEILING(M28,2),[1]Punktetabelle!$E$16:$E$35,0)))))</f>
        <v>95</v>
      </c>
    </row>
    <row r="29" spans="1:14" x14ac:dyDescent="0.3">
      <c r="A29" t="s">
        <v>68</v>
      </c>
      <c r="B29" t="s">
        <v>69</v>
      </c>
      <c r="C29" t="s">
        <v>67</v>
      </c>
      <c r="D29">
        <v>2014</v>
      </c>
      <c r="E29" t="s">
        <v>28</v>
      </c>
      <c r="F29">
        <f t="shared" si="0"/>
        <v>345</v>
      </c>
      <c r="G29">
        <v>10</v>
      </c>
      <c r="H29" s="3">
        <f>IF(G29="","",VLOOKUP(G29,[1]Punktetabelle!$E$2:$F$12,2,FALSE))</f>
        <v>100</v>
      </c>
      <c r="I29">
        <v>6</v>
      </c>
      <c r="J29" s="3">
        <f>IF(I29="","",INDEX([1]Punktetabelle!$B$2:$B$12,MATCH(MIN(MAX(I29,4),14),[1]Punktetabelle!$A$2:$A$12,0)))</f>
        <v>80</v>
      </c>
      <c r="K29">
        <v>8.2100000000000009</v>
      </c>
      <c r="L29" s="3">
        <f>IF(K29="","",INDEX([1]Punktetabelle!$B$16:$B$35,MATCH(MIN(MAX(ROUNDUP(K29*2,0)/2,8),17.5),[1]Punktetabelle!$A$16:$A$35,0)))</f>
        <v>95</v>
      </c>
      <c r="M29">
        <v>25.56</v>
      </c>
      <c r="N29" s="3">
        <f>IF(M29="","",IF(M29&lt;15,100,IF(M29&gt;=53,5,INDEX([1]Punktetabelle!$F$16:$F$35,MATCH(CEILING(M29,2),[1]Punktetabelle!$E$16:$E$35,0)))))</f>
        <v>70</v>
      </c>
    </row>
    <row r="30" spans="1:14" x14ac:dyDescent="0.3">
      <c r="A30" t="s">
        <v>68</v>
      </c>
      <c r="B30" t="s">
        <v>70</v>
      </c>
      <c r="C30" t="s">
        <v>67</v>
      </c>
      <c r="D30">
        <v>2017</v>
      </c>
      <c r="E30" t="s">
        <v>28</v>
      </c>
      <c r="F30">
        <f t="shared" si="0"/>
        <v>295</v>
      </c>
      <c r="G30">
        <v>7</v>
      </c>
      <c r="H30" s="3">
        <f>IF(G30="","",VLOOKUP(G30,[1]Punktetabelle!$E$2:$F$12,2,FALSE))</f>
        <v>70</v>
      </c>
      <c r="I30">
        <v>8</v>
      </c>
      <c r="J30" s="3">
        <f>IF(I30="","",INDEX([1]Punktetabelle!$B$2:$B$12,MATCH(MIN(MAX(I30,4),14),[1]Punktetabelle!$A$2:$A$12,0)))</f>
        <v>60</v>
      </c>
      <c r="K30">
        <v>9.7200000000000006</v>
      </c>
      <c r="L30" s="3">
        <f>IF(K30="","",INDEX([1]Punktetabelle!$B$16:$B$35,MATCH(MIN(MAX(ROUNDUP(K30*2,0)/2,8),17.5),[1]Punktetabelle!$A$16:$A$35,0)))</f>
        <v>80</v>
      </c>
      <c r="M30">
        <v>19.03</v>
      </c>
      <c r="N30" s="3">
        <f>IF(M30="","",IF(M30&lt;15,100,IF(M30&gt;=53,5,INDEX([1]Punktetabelle!$F$16:$F$35,MATCH(CEILING(M30,2),[1]Punktetabelle!$E$16:$E$35,0)))))</f>
        <v>85</v>
      </c>
    </row>
    <row r="31" spans="1:14" x14ac:dyDescent="0.3">
      <c r="A31" t="s">
        <v>71</v>
      </c>
      <c r="B31" t="s">
        <v>72</v>
      </c>
      <c r="C31" t="s">
        <v>67</v>
      </c>
      <c r="D31">
        <v>2016</v>
      </c>
      <c r="E31" t="s">
        <v>28</v>
      </c>
      <c r="F31">
        <f t="shared" si="0"/>
        <v>230</v>
      </c>
      <c r="G31">
        <v>5</v>
      </c>
      <c r="H31" s="3">
        <f>IF(G31="","",VLOOKUP(G31,[1]Punktetabelle!$E$2:$F$12,2,FALSE))</f>
        <v>50</v>
      </c>
      <c r="I31">
        <v>9</v>
      </c>
      <c r="J31" s="3">
        <f>IF(I31="","",INDEX([1]Punktetabelle!$B$2:$B$12,MATCH(MIN(MAX(I31,4),14),[1]Punktetabelle!$A$2:$A$12,0)))</f>
        <v>50</v>
      </c>
      <c r="K31">
        <v>11.13</v>
      </c>
      <c r="L31" s="3">
        <f>IF(K31="","",INDEX([1]Punktetabelle!$B$16:$B$35,MATCH(MIN(MAX(ROUNDUP(K31*2,0)/2,8),17.5),[1]Punktetabelle!$A$16:$A$35,0)))</f>
        <v>65</v>
      </c>
      <c r="M31">
        <v>27.69</v>
      </c>
      <c r="N31" s="3">
        <f>IF(M31="","",IF(M31&lt;15,100,IF(M31&gt;=53,5,INDEX([1]Punktetabelle!$F$16:$F$35,MATCH(CEILING(M31,2),[1]Punktetabelle!$E$16:$E$35,0)))))</f>
        <v>65</v>
      </c>
    </row>
    <row r="32" spans="1:14" x14ac:dyDescent="0.3">
      <c r="A32" t="s">
        <v>73</v>
      </c>
      <c r="B32" t="s">
        <v>74</v>
      </c>
      <c r="C32" t="s">
        <v>67</v>
      </c>
      <c r="D32">
        <v>2017</v>
      </c>
      <c r="E32" t="s">
        <v>17</v>
      </c>
      <c r="F32">
        <f t="shared" si="0"/>
        <v>230</v>
      </c>
      <c r="G32">
        <v>4</v>
      </c>
      <c r="H32" s="3">
        <f>IF(G32="","",VLOOKUP(G32,[1]Punktetabelle!$E$2:$F$12,2,FALSE))</f>
        <v>40</v>
      </c>
      <c r="I32">
        <v>9</v>
      </c>
      <c r="J32" s="3">
        <f>IF(I32="","",INDEX([1]Punktetabelle!$B$2:$B$12,MATCH(MIN(MAX(I32,4),14),[1]Punktetabelle!$A$2:$A$12,0)))</f>
        <v>50</v>
      </c>
      <c r="K32">
        <v>11.9</v>
      </c>
      <c r="L32" s="3">
        <f>IF(K32="","",INDEX([1]Punktetabelle!$B$16:$B$35,MATCH(MIN(MAX(ROUNDUP(K32*2,0)/2,8),17.5),[1]Punktetabelle!$A$16:$A$35,0)))</f>
        <v>60</v>
      </c>
      <c r="M32">
        <v>20.72</v>
      </c>
      <c r="N32" s="3">
        <f>IF(M32="","",IF(M32&lt;15,100,IF(M32&gt;=53,5,INDEX([1]Punktetabelle!$F$16:$F$35,MATCH(CEILING(M32,2),[1]Punktetabelle!$E$16:$E$35,0)))))</f>
        <v>80</v>
      </c>
    </row>
    <row r="33" spans="1:14" x14ac:dyDescent="0.3">
      <c r="A33" t="s">
        <v>75</v>
      </c>
      <c r="B33" t="s">
        <v>76</v>
      </c>
      <c r="C33" t="s">
        <v>67</v>
      </c>
      <c r="D33">
        <v>2014</v>
      </c>
      <c r="E33" t="s">
        <v>28</v>
      </c>
      <c r="F33">
        <f t="shared" si="0"/>
        <v>140</v>
      </c>
      <c r="G33">
        <v>3</v>
      </c>
      <c r="H33" s="3">
        <f>IF(G33="","",VLOOKUP(G33,[1]Punktetabelle!$E$2:$F$12,2,FALSE))</f>
        <v>30</v>
      </c>
      <c r="I33">
        <v>12</v>
      </c>
      <c r="J33" s="3">
        <f>IF(I33="","",INDEX([1]Punktetabelle!$B$2:$B$12,MATCH(MIN(MAX(I33,4),14),[1]Punktetabelle!$A$2:$A$12,0)))</f>
        <v>20</v>
      </c>
      <c r="K33">
        <v>13.4</v>
      </c>
      <c r="L33" s="3">
        <f>IF(K33="","",INDEX([1]Punktetabelle!$B$16:$B$35,MATCH(MIN(MAX(ROUNDUP(K33*2,0)/2,8),17.5),[1]Punktetabelle!$A$16:$A$35,0)))</f>
        <v>45</v>
      </c>
      <c r="M33">
        <v>35.47</v>
      </c>
      <c r="N33" s="3">
        <f>IF(M33="","",IF(M33&lt;15,100,IF(M33&gt;=53,5,INDEX([1]Punktetabelle!$F$16:$F$35,MATCH(CEILING(M33,2),[1]Punktetabelle!$E$16:$E$35,0)))))</f>
        <v>45</v>
      </c>
    </row>
    <row r="34" spans="1:14" x14ac:dyDescent="0.3">
      <c r="A34" t="s">
        <v>75</v>
      </c>
      <c r="B34" t="s">
        <v>77</v>
      </c>
      <c r="C34" t="s">
        <v>67</v>
      </c>
      <c r="D34">
        <v>2016</v>
      </c>
      <c r="E34" t="s">
        <v>28</v>
      </c>
      <c r="F34">
        <f t="shared" si="0"/>
        <v>325</v>
      </c>
      <c r="G34">
        <v>8</v>
      </c>
      <c r="H34" s="3">
        <f>IF(G34="","",VLOOKUP(G34,[1]Punktetabelle!$E$2:$F$12,2,FALSE))</f>
        <v>80</v>
      </c>
      <c r="I34">
        <v>6</v>
      </c>
      <c r="J34" s="3">
        <f>IF(I34="","",INDEX([1]Punktetabelle!$B$2:$B$12,MATCH(MIN(MAX(I34,4),14),[1]Punktetabelle!$A$2:$A$12,0)))</f>
        <v>80</v>
      </c>
      <c r="K34">
        <v>9.09</v>
      </c>
      <c r="L34" s="3">
        <f>IF(K34="","",INDEX([1]Punktetabelle!$B$16:$B$35,MATCH(MIN(MAX(ROUNDUP(K34*2,0)/2,8),17.5),[1]Punktetabelle!$A$16:$A$35,0)))</f>
        <v>85</v>
      </c>
      <c r="M34">
        <v>20.97</v>
      </c>
      <c r="N34" s="3">
        <f>IF(M34="","",IF(M34&lt;15,100,IF(M34&gt;=53,5,INDEX([1]Punktetabelle!$F$16:$F$35,MATCH(CEILING(M34,2),[1]Punktetabelle!$E$16:$E$35,0)))))</f>
        <v>80</v>
      </c>
    </row>
    <row r="35" spans="1:14" x14ac:dyDescent="0.3">
      <c r="A35" t="s">
        <v>78</v>
      </c>
      <c r="B35" t="s">
        <v>79</v>
      </c>
      <c r="C35" t="s">
        <v>67</v>
      </c>
      <c r="D35">
        <v>2017</v>
      </c>
      <c r="E35" t="s">
        <v>17</v>
      </c>
      <c r="F35">
        <f t="shared" si="0"/>
        <v>195</v>
      </c>
      <c r="G35">
        <v>4</v>
      </c>
      <c r="H35" s="3">
        <f>IF(G35="","",VLOOKUP(G35,[1]Punktetabelle!$E$2:$F$12,2,FALSE))</f>
        <v>40</v>
      </c>
      <c r="I35">
        <v>10</v>
      </c>
      <c r="J35" s="3">
        <f>IF(I35="","",INDEX([1]Punktetabelle!$B$2:$B$12,MATCH(MIN(MAX(I35,4),14),[1]Punktetabelle!$A$2:$A$12,0)))</f>
        <v>40</v>
      </c>
      <c r="K35">
        <v>11.57</v>
      </c>
      <c r="L35" s="3">
        <f>IF(K35="","",INDEX([1]Punktetabelle!$B$16:$B$35,MATCH(MIN(MAX(ROUNDUP(K35*2,0)/2,8),17.5),[1]Punktetabelle!$A$16:$A$35,0)))</f>
        <v>60</v>
      </c>
      <c r="M35">
        <v>30.28</v>
      </c>
      <c r="N35" s="3">
        <f>IF(M35="","",IF(M35&lt;15,100,IF(M35&gt;=53,5,INDEX([1]Punktetabelle!$F$16:$F$35,MATCH(CEILING(M35,2),[1]Punktetabelle!$E$16:$E$35,0)))))</f>
        <v>55</v>
      </c>
    </row>
    <row r="36" spans="1:14" x14ac:dyDescent="0.3">
      <c r="A36" t="s">
        <v>80</v>
      </c>
      <c r="B36" t="s">
        <v>81</v>
      </c>
      <c r="C36" t="s">
        <v>67</v>
      </c>
      <c r="D36">
        <v>2016</v>
      </c>
      <c r="E36" t="s">
        <v>28</v>
      </c>
      <c r="F36">
        <f t="shared" si="0"/>
        <v>270</v>
      </c>
      <c r="G36">
        <v>5</v>
      </c>
      <c r="H36" s="3">
        <f>IF(G36="","",VLOOKUP(G36,[1]Punktetabelle!$E$2:$F$12,2,FALSE))</f>
        <v>50</v>
      </c>
      <c r="I36">
        <v>9</v>
      </c>
      <c r="J36" s="3">
        <f>IF(I36="","",INDEX([1]Punktetabelle!$B$2:$B$12,MATCH(MIN(MAX(I36,4),14),[1]Punktetabelle!$A$2:$A$12,0)))</f>
        <v>50</v>
      </c>
      <c r="K36">
        <v>10.19</v>
      </c>
      <c r="L36" s="3">
        <f>IF(K36="","",INDEX([1]Punktetabelle!$B$16:$B$35,MATCH(MIN(MAX(ROUNDUP(K36*2,0)/2,8),17.5),[1]Punktetabelle!$A$16:$A$35,0)))</f>
        <v>75</v>
      </c>
      <c r="M36">
        <v>15.5</v>
      </c>
      <c r="N36" s="3">
        <f>IF(M36="","",IF(M36&lt;15,100,IF(M36&gt;=53,5,INDEX([1]Punktetabelle!$F$16:$F$35,MATCH(CEILING(M36,2),[1]Punktetabelle!$E$16:$E$35,0)))))</f>
        <v>95</v>
      </c>
    </row>
    <row r="37" spans="1:14" x14ac:dyDescent="0.3">
      <c r="A37" t="s">
        <v>82</v>
      </c>
      <c r="B37" t="s">
        <v>83</v>
      </c>
      <c r="C37" t="s">
        <v>67</v>
      </c>
      <c r="D37">
        <v>2016</v>
      </c>
      <c r="E37" t="s">
        <v>28</v>
      </c>
      <c r="F37">
        <f t="shared" si="0"/>
        <v>295</v>
      </c>
      <c r="G37">
        <v>6</v>
      </c>
      <c r="H37" s="3">
        <f>IF(G37="","",VLOOKUP(G37,[1]Punktetabelle!$E$2:$F$12,2,FALSE))</f>
        <v>60</v>
      </c>
      <c r="I37">
        <v>6</v>
      </c>
      <c r="J37" s="3">
        <f>IF(I37="","",INDEX([1]Punktetabelle!$B$2:$B$12,MATCH(MIN(MAX(I37,4),14),[1]Punktetabelle!$A$2:$A$12,0)))</f>
        <v>80</v>
      </c>
      <c r="K37">
        <v>9.75</v>
      </c>
      <c r="L37" s="3">
        <f>IF(K37="","",INDEX([1]Punktetabelle!$B$16:$B$35,MATCH(MIN(MAX(ROUNDUP(K37*2,0)/2,8),17.5),[1]Punktetabelle!$A$16:$A$35,0)))</f>
        <v>80</v>
      </c>
      <c r="M37">
        <v>22.69</v>
      </c>
      <c r="N37" s="3">
        <f>IF(M37="","",IF(M37&lt;15,100,IF(M37&gt;=53,5,INDEX([1]Punktetabelle!$F$16:$F$35,MATCH(CEILING(M37,2),[1]Punktetabelle!$E$16:$E$35,0)))))</f>
        <v>75</v>
      </c>
    </row>
    <row r="38" spans="1:14" x14ac:dyDescent="0.3">
      <c r="A38" s="4" t="s">
        <v>82</v>
      </c>
      <c r="B38" t="s">
        <v>84</v>
      </c>
      <c r="C38" t="s">
        <v>85</v>
      </c>
      <c r="D38">
        <v>2017</v>
      </c>
      <c r="E38" t="s">
        <v>28</v>
      </c>
      <c r="F38">
        <f t="shared" si="0"/>
        <v>305</v>
      </c>
      <c r="G38">
        <v>8</v>
      </c>
      <c r="H38" s="3">
        <f>IF(G38="","",VLOOKUP(G38,[1]Punktetabelle!$E$2:$F$12,2,FALSE))</f>
        <v>80</v>
      </c>
      <c r="I38">
        <v>7</v>
      </c>
      <c r="J38" s="3">
        <f>IF(I38="","",INDEX([1]Punktetabelle!$B$2:$B$12,MATCH(MIN(MAX(I38,4),14),[1]Punktetabelle!$A$2:$A$12,0)))</f>
        <v>70</v>
      </c>
      <c r="K38">
        <v>9.32</v>
      </c>
      <c r="L38" s="3">
        <f>IF(K38="","",INDEX([1]Punktetabelle!$B$16:$B$35,MATCH(MIN(MAX(ROUNDUP(K38*2,0)/2,8),17.5),[1]Punktetabelle!$A$16:$A$35,0)))</f>
        <v>85</v>
      </c>
      <c r="M38">
        <v>25.5</v>
      </c>
      <c r="N38" s="3">
        <f>IF(M38="","",IF(M38&lt;15,100,IF(M38&gt;=53,5,INDEX([1]Punktetabelle!$F$16:$F$35,MATCH(CEILING(M38,2),[1]Punktetabelle!$E$16:$E$35,0)))))</f>
        <v>70</v>
      </c>
    </row>
    <row r="39" spans="1:14" x14ac:dyDescent="0.3">
      <c r="A39" s="4" t="s">
        <v>82</v>
      </c>
      <c r="B39" s="4" t="s">
        <v>86</v>
      </c>
      <c r="C39" t="s">
        <v>85</v>
      </c>
      <c r="D39" s="4">
        <v>2020</v>
      </c>
      <c r="E39" s="4" t="s">
        <v>17</v>
      </c>
      <c r="F39">
        <f t="shared" si="0"/>
        <v>145</v>
      </c>
      <c r="G39">
        <v>5</v>
      </c>
      <c r="H39" s="3">
        <f>IF(G39="","",VLOOKUP(G39,[1]Punktetabelle!$E$2:$F$12,2,FALSE))</f>
        <v>50</v>
      </c>
      <c r="I39">
        <v>12</v>
      </c>
      <c r="J39" s="3">
        <f>IF(I39="","",INDEX([1]Punktetabelle!$B$2:$B$12,MATCH(MIN(MAX(I39,4),14),[1]Punktetabelle!$A$2:$A$12,0)))</f>
        <v>20</v>
      </c>
      <c r="K39">
        <v>14.59</v>
      </c>
      <c r="L39" s="3">
        <f>IF(K39="","",INDEX([1]Punktetabelle!$B$16:$B$35,MATCH(MIN(MAX(ROUNDUP(K39*2,0)/2,8),17.5),[1]Punktetabelle!$A$16:$A$35,0)))</f>
        <v>30</v>
      </c>
      <c r="M39">
        <v>35.07</v>
      </c>
      <c r="N39" s="3">
        <f>IF(M39="","",IF(M39&lt;15,100,IF(M39&gt;=53,5,INDEX([1]Punktetabelle!$F$16:$F$35,MATCH(CEILING(M39,2),[1]Punktetabelle!$E$16:$E$35,0)))))</f>
        <v>45</v>
      </c>
    </row>
    <row r="40" spans="1:14" x14ac:dyDescent="0.3">
      <c r="A40" s="4" t="s">
        <v>65</v>
      </c>
      <c r="B40" t="s">
        <v>87</v>
      </c>
      <c r="C40" t="s">
        <v>85</v>
      </c>
      <c r="D40">
        <v>2019</v>
      </c>
      <c r="E40" t="s">
        <v>28</v>
      </c>
      <c r="F40">
        <f t="shared" si="0"/>
        <v>145</v>
      </c>
      <c r="G40">
        <v>4</v>
      </c>
      <c r="H40" s="3">
        <f>IF(G40="","",VLOOKUP(G40,[1]Punktetabelle!$E$2:$F$12,2,FALSE))</f>
        <v>40</v>
      </c>
      <c r="I40">
        <v>12</v>
      </c>
      <c r="J40" s="3">
        <f>IF(I40="","",INDEX([1]Punktetabelle!$B$2:$B$12,MATCH(MIN(MAX(I40,4),14),[1]Punktetabelle!$A$2:$A$12,0)))</f>
        <v>20</v>
      </c>
      <c r="K40">
        <v>14.34</v>
      </c>
      <c r="L40" s="3">
        <f>IF(K40="","",INDEX([1]Punktetabelle!$B$16:$B$35,MATCH(MIN(MAX(ROUNDUP(K40*2,0)/2,8),17.5),[1]Punktetabelle!$A$16:$A$35,0)))</f>
        <v>35</v>
      </c>
      <c r="M40">
        <v>32.619999999999997</v>
      </c>
      <c r="N40" s="3">
        <f>IF(M40="","",IF(M40&lt;15,100,IF(M40&gt;=53,5,INDEX([1]Punktetabelle!$F$16:$F$35,MATCH(CEILING(M40,2),[1]Punktetabelle!$E$16:$E$35,0)))))</f>
        <v>50</v>
      </c>
    </row>
    <row r="41" spans="1:14" x14ac:dyDescent="0.3">
      <c r="A41" t="s">
        <v>88</v>
      </c>
      <c r="B41" t="s">
        <v>89</v>
      </c>
      <c r="C41" t="s">
        <v>67</v>
      </c>
      <c r="D41">
        <v>2016</v>
      </c>
      <c r="E41" t="s">
        <v>28</v>
      </c>
      <c r="F41">
        <f t="shared" si="0"/>
        <v>235</v>
      </c>
      <c r="G41">
        <v>5</v>
      </c>
      <c r="H41" s="3">
        <f>IF(G41="","",VLOOKUP(G41,[1]Punktetabelle!$E$2:$F$12,2,FALSE))</f>
        <v>50</v>
      </c>
      <c r="I41">
        <v>10</v>
      </c>
      <c r="J41" s="3">
        <f>IF(I41="","",INDEX([1]Punktetabelle!$B$2:$B$12,MATCH(MIN(MAX(I41,4),14),[1]Punktetabelle!$A$2:$A$12,0)))</f>
        <v>40</v>
      </c>
      <c r="K41">
        <v>10.84</v>
      </c>
      <c r="L41" s="3">
        <f>IF(K41="","",INDEX([1]Punktetabelle!$B$16:$B$35,MATCH(MIN(MAX(ROUNDUP(K41*2,0)/2,8),17.5),[1]Punktetabelle!$A$16:$A$35,0)))</f>
        <v>70</v>
      </c>
      <c r="M41">
        <v>22.65</v>
      </c>
      <c r="N41" s="3">
        <f>IF(M41="","",IF(M41&lt;15,100,IF(M41&gt;=53,5,INDEX([1]Punktetabelle!$F$16:$F$35,MATCH(CEILING(M41,2),[1]Punktetabelle!$E$16:$E$35,0)))))</f>
        <v>75</v>
      </c>
    </row>
    <row r="42" spans="1:14" x14ac:dyDescent="0.3">
      <c r="A42" s="4" t="s">
        <v>90</v>
      </c>
      <c r="B42" t="s">
        <v>91</v>
      </c>
      <c r="C42" t="s">
        <v>67</v>
      </c>
      <c r="D42">
        <v>2021</v>
      </c>
      <c r="E42" t="s">
        <v>28</v>
      </c>
      <c r="F42">
        <f t="shared" si="0"/>
        <v>75</v>
      </c>
      <c r="G42">
        <v>4</v>
      </c>
      <c r="H42" s="3">
        <f>IF(G42="","",VLOOKUP(G42,[1]Punktetabelle!$E$2:$F$12,2,FALSE))</f>
        <v>40</v>
      </c>
      <c r="I42">
        <v>26</v>
      </c>
      <c r="J42" s="3">
        <f>IF(I42="","",INDEX([1]Punktetabelle!$B$2:$B$12,MATCH(MIN(MAX(I42,4),14),[1]Punktetabelle!$A$2:$A$12,0)))</f>
        <v>5</v>
      </c>
      <c r="K42">
        <v>20.13</v>
      </c>
      <c r="L42" s="3">
        <f>IF(K42="","",INDEX([1]Punktetabelle!$B$16:$B$35,MATCH(MIN(MAX(ROUNDUP(K42*2,0)/2,8),17.5),[1]Punktetabelle!$A$16:$A$35,0)))</f>
        <v>5</v>
      </c>
      <c r="M42">
        <v>42.34</v>
      </c>
      <c r="N42" s="3">
        <f>IF(M42="","",IF(M42&lt;15,100,IF(M42&gt;=53,5,INDEX([1]Punktetabelle!$F$16:$F$35,MATCH(CEILING(M42,2),[1]Punktetabelle!$E$16:$E$35,0)))))</f>
        <v>25</v>
      </c>
    </row>
    <row r="43" spans="1:14" x14ac:dyDescent="0.3">
      <c r="A43" s="4" t="s">
        <v>90</v>
      </c>
      <c r="B43" t="s">
        <v>92</v>
      </c>
      <c r="C43" t="s">
        <v>67</v>
      </c>
      <c r="D43">
        <v>2018</v>
      </c>
      <c r="E43" t="s">
        <v>28</v>
      </c>
      <c r="F43">
        <f t="shared" si="0"/>
        <v>240</v>
      </c>
      <c r="G43">
        <v>5</v>
      </c>
      <c r="H43" s="3">
        <f>IF(G43="","",VLOOKUP(G43,[1]Punktetabelle!$E$2:$F$12,2,FALSE))</f>
        <v>50</v>
      </c>
      <c r="I43">
        <v>8</v>
      </c>
      <c r="J43" s="3">
        <f>IF(I43="","",INDEX([1]Punktetabelle!$B$2:$B$12,MATCH(MIN(MAX(I43,4),14),[1]Punktetabelle!$A$2:$A$12,0)))</f>
        <v>60</v>
      </c>
      <c r="K43">
        <v>12.12</v>
      </c>
      <c r="L43" s="3">
        <f>IF(K43="","",INDEX([1]Punktetabelle!$B$16:$B$35,MATCH(MIN(MAX(ROUNDUP(K43*2,0)/2,8),17.5),[1]Punktetabelle!$A$16:$A$35,0)))</f>
        <v>55</v>
      </c>
      <c r="M43">
        <v>23.78</v>
      </c>
      <c r="N43" s="3">
        <f>IF(M43="","",IF(M43&lt;15,100,IF(M43&gt;=53,5,INDEX([1]Punktetabelle!$F$16:$F$35,MATCH(CEILING(M43,2),[1]Punktetabelle!$E$16:$E$35,0)))))</f>
        <v>75</v>
      </c>
    </row>
    <row r="44" spans="1:14" x14ac:dyDescent="0.3">
      <c r="A44" s="4" t="s">
        <v>93</v>
      </c>
      <c r="B44" t="s">
        <v>72</v>
      </c>
      <c r="C44" t="s">
        <v>67</v>
      </c>
      <c r="D44">
        <v>2018</v>
      </c>
      <c r="E44" t="s">
        <v>28</v>
      </c>
      <c r="F44">
        <f t="shared" si="0"/>
        <v>260</v>
      </c>
      <c r="G44">
        <v>7</v>
      </c>
      <c r="H44" s="3">
        <f>IF(G44="","",VLOOKUP(G44,[1]Punktetabelle!$E$2:$F$12,2,FALSE))</f>
        <v>70</v>
      </c>
      <c r="I44">
        <v>10</v>
      </c>
      <c r="J44" s="3">
        <f>IF(I44="","",INDEX([1]Punktetabelle!$B$2:$B$12,MATCH(MIN(MAX(I44,4),14),[1]Punktetabelle!$A$2:$A$12,0)))</f>
        <v>40</v>
      </c>
      <c r="K44">
        <v>10.59</v>
      </c>
      <c r="L44" s="3">
        <f>IF(K44="","",INDEX([1]Punktetabelle!$B$16:$B$35,MATCH(MIN(MAX(ROUNDUP(K44*2,0)/2,8),17.5),[1]Punktetabelle!$A$16:$A$35,0)))</f>
        <v>70</v>
      </c>
      <c r="M44">
        <v>21.96</v>
      </c>
      <c r="N44" s="3">
        <f>IF(M44="","",IF(M44&lt;15,100,IF(M44&gt;=53,5,INDEX([1]Punktetabelle!$F$16:$F$35,MATCH(CEILING(M44,2),[1]Punktetabelle!$E$16:$E$35,0)))))</f>
        <v>80</v>
      </c>
    </row>
    <row r="45" spans="1:14" x14ac:dyDescent="0.3">
      <c r="A45" t="s">
        <v>94</v>
      </c>
      <c r="B45" t="s">
        <v>95</v>
      </c>
      <c r="C45" t="s">
        <v>67</v>
      </c>
      <c r="D45">
        <v>2018</v>
      </c>
      <c r="E45" t="s">
        <v>28</v>
      </c>
      <c r="F45">
        <f t="shared" si="0"/>
        <v>280</v>
      </c>
      <c r="G45">
        <v>5</v>
      </c>
      <c r="H45" s="3">
        <f>IF(G45="","",VLOOKUP(G45,[1]Punktetabelle!$E$2:$F$12,2,FALSE))</f>
        <v>50</v>
      </c>
      <c r="I45">
        <v>6</v>
      </c>
      <c r="J45" s="3">
        <f>IF(I45="","",INDEX([1]Punktetabelle!$B$2:$B$12,MATCH(MIN(MAX(I45,4),14),[1]Punktetabelle!$A$2:$A$12,0)))</f>
        <v>80</v>
      </c>
      <c r="K45">
        <v>11.44</v>
      </c>
      <c r="L45" s="3">
        <f>IF(K45="","",INDEX([1]Punktetabelle!$B$16:$B$35,MATCH(MIN(MAX(ROUNDUP(K45*2,0)/2,8),17.5),[1]Punktetabelle!$A$16:$A$35,0)))</f>
        <v>65</v>
      </c>
      <c r="M45">
        <v>19.75</v>
      </c>
      <c r="N45" s="3">
        <f>IF(M45="","",IF(M45&lt;15,100,IF(M45&gt;=53,5,INDEX([1]Punktetabelle!$F$16:$F$35,MATCH(CEILING(M45,2),[1]Punktetabelle!$E$16:$E$35,0)))))</f>
        <v>85</v>
      </c>
    </row>
    <row r="46" spans="1:14" x14ac:dyDescent="0.3">
      <c r="A46" t="s">
        <v>96</v>
      </c>
      <c r="B46" t="s">
        <v>97</v>
      </c>
      <c r="C46" t="s">
        <v>67</v>
      </c>
      <c r="D46">
        <v>2017</v>
      </c>
      <c r="E46" t="s">
        <v>17</v>
      </c>
      <c r="F46">
        <f t="shared" si="0"/>
        <v>215</v>
      </c>
      <c r="G46">
        <v>5</v>
      </c>
      <c r="H46" s="3">
        <f>IF(G46="","",VLOOKUP(G46,[1]Punktetabelle!$E$2:$F$12,2,FALSE))</f>
        <v>50</v>
      </c>
      <c r="I46">
        <v>10</v>
      </c>
      <c r="J46" s="3">
        <f>IF(I46="","",INDEX([1]Punktetabelle!$B$2:$B$12,MATCH(MIN(MAX(I46,4),14),[1]Punktetabelle!$A$2:$A$12,0)))</f>
        <v>40</v>
      </c>
      <c r="K46">
        <v>11.78</v>
      </c>
      <c r="L46" s="3">
        <f>IF(K46="","",INDEX([1]Punktetabelle!$B$16:$B$35,MATCH(MIN(MAX(ROUNDUP(K46*2,0)/2,8),17.5),[1]Punktetabelle!$A$16:$A$35,0)))</f>
        <v>60</v>
      </c>
      <c r="M46">
        <v>26.84</v>
      </c>
      <c r="N46" s="3">
        <f>IF(M46="","",IF(M46&lt;15,100,IF(M46&gt;=53,5,INDEX([1]Punktetabelle!$F$16:$F$35,MATCH(CEILING(M46,2),[1]Punktetabelle!$E$16:$E$35,0)))))</f>
        <v>65</v>
      </c>
    </row>
    <row r="47" spans="1:14" x14ac:dyDescent="0.3">
      <c r="A47" t="s">
        <v>96</v>
      </c>
      <c r="B47" t="s">
        <v>98</v>
      </c>
      <c r="C47" t="s">
        <v>67</v>
      </c>
      <c r="D47">
        <v>2019</v>
      </c>
      <c r="E47" t="s">
        <v>28</v>
      </c>
      <c r="F47">
        <f t="shared" si="0"/>
        <v>235</v>
      </c>
      <c r="G47">
        <v>4</v>
      </c>
      <c r="H47" s="3">
        <f>IF(G47="","",VLOOKUP(G47,[1]Punktetabelle!$E$2:$F$12,2,FALSE))</f>
        <v>40</v>
      </c>
      <c r="I47">
        <v>7</v>
      </c>
      <c r="J47" s="3">
        <f>IF(I47="","",INDEX([1]Punktetabelle!$B$2:$B$12,MATCH(MIN(MAX(I47,4),14),[1]Punktetabelle!$A$2:$A$12,0)))</f>
        <v>70</v>
      </c>
      <c r="K47">
        <v>12.12</v>
      </c>
      <c r="L47" s="3">
        <f>IF(K47="","",INDEX([1]Punktetabelle!$B$16:$B$35,MATCH(MIN(MAX(ROUNDUP(K47*2,0)/2,8),17.5),[1]Punktetabelle!$A$16:$A$35,0)))</f>
        <v>55</v>
      </c>
      <c r="M47">
        <v>25.97</v>
      </c>
      <c r="N47" s="3">
        <f>IF(M47="","",IF(M47&lt;15,100,IF(M47&gt;=53,5,INDEX([1]Punktetabelle!$F$16:$F$35,MATCH(CEILING(M47,2),[1]Punktetabelle!$E$16:$E$35,0)))))</f>
        <v>70</v>
      </c>
    </row>
    <row r="48" spans="1:14" x14ac:dyDescent="0.3">
      <c r="A48" t="s">
        <v>96</v>
      </c>
      <c r="B48" t="s">
        <v>99</v>
      </c>
      <c r="C48" t="s">
        <v>67</v>
      </c>
      <c r="D48">
        <v>2021</v>
      </c>
      <c r="E48" t="s">
        <v>28</v>
      </c>
      <c r="F48">
        <f t="shared" si="0"/>
        <v>65</v>
      </c>
      <c r="G48">
        <v>3</v>
      </c>
      <c r="H48" s="3">
        <f>IF(G48="","",VLOOKUP(G48,[1]Punktetabelle!$E$2:$F$12,2,FALSE))</f>
        <v>30</v>
      </c>
      <c r="I48">
        <v>13</v>
      </c>
      <c r="J48" s="3">
        <f>IF(I48="","",INDEX([1]Punktetabelle!$B$2:$B$12,MATCH(MIN(MAX(I48,4),14),[1]Punktetabelle!$A$2:$A$12,0)))</f>
        <v>10</v>
      </c>
      <c r="K48">
        <v>20.07</v>
      </c>
      <c r="L48" s="3">
        <f>IF(K48="","",INDEX([1]Punktetabelle!$B$16:$B$35,MATCH(MIN(MAX(ROUNDUP(K48*2,0)/2,8),17.5),[1]Punktetabelle!$A$16:$A$35,0)))</f>
        <v>5</v>
      </c>
      <c r="M48">
        <v>45.18</v>
      </c>
      <c r="N48" s="3">
        <f>IF(M48="","",IF(M48&lt;15,100,IF(M48&gt;=53,5,INDEX([1]Punktetabelle!$F$16:$F$35,MATCH(CEILING(M48,2),[1]Punktetabelle!$E$16:$E$35,0)))))</f>
        <v>20</v>
      </c>
    </row>
    <row r="49" spans="1:14" x14ac:dyDescent="0.3">
      <c r="A49" t="s">
        <v>100</v>
      </c>
      <c r="B49" t="s">
        <v>101</v>
      </c>
      <c r="C49" t="s">
        <v>67</v>
      </c>
      <c r="D49">
        <v>2018</v>
      </c>
      <c r="E49" t="s">
        <v>28</v>
      </c>
      <c r="F49">
        <f t="shared" si="0"/>
        <v>240</v>
      </c>
      <c r="G49">
        <v>6</v>
      </c>
      <c r="H49" s="3">
        <f>IF(G49="","",VLOOKUP(G49,[1]Punktetabelle!$E$2:$F$12,2,FALSE))</f>
        <v>60</v>
      </c>
      <c r="I49">
        <v>9</v>
      </c>
      <c r="J49" s="3">
        <f>IF(I49="","",INDEX([1]Punktetabelle!$B$2:$B$12,MATCH(MIN(MAX(I49,4),14),[1]Punktetabelle!$A$2:$A$12,0)))</f>
        <v>50</v>
      </c>
      <c r="K49">
        <v>12.25</v>
      </c>
      <c r="L49" s="3">
        <f>IF(K49="","",INDEX([1]Punktetabelle!$B$16:$B$35,MATCH(MIN(MAX(ROUNDUP(K49*2,0)/2,8),17.5),[1]Punktetabelle!$A$16:$A$35,0)))</f>
        <v>55</v>
      </c>
      <c r="M49">
        <v>23.32</v>
      </c>
      <c r="N49" s="3">
        <f>IF(M49="","",IF(M49&lt;15,100,IF(M49&gt;=53,5,INDEX([1]Punktetabelle!$F$16:$F$35,MATCH(CEILING(M49,2),[1]Punktetabelle!$E$16:$E$35,0)))))</f>
        <v>75</v>
      </c>
    </row>
    <row r="50" spans="1:14" x14ac:dyDescent="0.3">
      <c r="A50" t="s">
        <v>100</v>
      </c>
      <c r="B50" t="s">
        <v>102</v>
      </c>
      <c r="C50" t="s">
        <v>67</v>
      </c>
      <c r="D50">
        <v>2022</v>
      </c>
      <c r="E50" t="s">
        <v>17</v>
      </c>
      <c r="F50">
        <f t="shared" si="0"/>
        <v>60</v>
      </c>
      <c r="G50">
        <v>3</v>
      </c>
      <c r="H50" s="3">
        <f>IF(G50="","",VLOOKUP(G50,[1]Punktetabelle!$E$2:$F$12,2,FALSE))</f>
        <v>30</v>
      </c>
      <c r="I50">
        <v>12</v>
      </c>
      <c r="J50" s="3">
        <f>IF(I50="","",INDEX([1]Punktetabelle!$B$2:$B$12,MATCH(MIN(MAX(I50,4),14),[1]Punktetabelle!$A$2:$A$12,0)))</f>
        <v>20</v>
      </c>
      <c r="K50">
        <v>46.82</v>
      </c>
      <c r="L50" s="3">
        <f>IF(K50="","",INDEX([1]Punktetabelle!$B$16:$B$35,MATCH(MIN(MAX(ROUNDUP(K50*2,0)/2,8),17.5),[1]Punktetabelle!$A$16:$A$35,0)))</f>
        <v>5</v>
      </c>
      <c r="M50">
        <v>109.62</v>
      </c>
      <c r="N50" s="3">
        <f>IF(M50="","",IF(M50&lt;15,100,IF(M50&gt;=53,5,INDEX([1]Punktetabelle!$F$16:$F$35,MATCH(CEILING(M50,2),[1]Punktetabelle!$E$16:$E$35,0)))))</f>
        <v>5</v>
      </c>
    </row>
    <row r="51" spans="1:14" x14ac:dyDescent="0.3">
      <c r="A51" t="s">
        <v>103</v>
      </c>
      <c r="B51" t="s">
        <v>104</v>
      </c>
      <c r="C51" t="s">
        <v>67</v>
      </c>
      <c r="D51">
        <v>2020</v>
      </c>
      <c r="E51" t="s">
        <v>28</v>
      </c>
      <c r="F51">
        <f t="shared" si="0"/>
        <v>115</v>
      </c>
      <c r="G51">
        <v>4</v>
      </c>
      <c r="H51" s="3">
        <f>IF(G51="","",VLOOKUP(G51,[1]Punktetabelle!$E$2:$F$12,2,FALSE))</f>
        <v>40</v>
      </c>
      <c r="I51">
        <v>12</v>
      </c>
      <c r="J51" s="3">
        <f>IF(I51="","",INDEX([1]Punktetabelle!$B$2:$B$12,MATCH(MIN(MAX(I51,4),14),[1]Punktetabelle!$A$2:$A$12,0)))</f>
        <v>20</v>
      </c>
      <c r="K51">
        <v>16.09</v>
      </c>
      <c r="L51" s="3">
        <f>IF(K51="","",INDEX([1]Punktetabelle!$B$16:$B$35,MATCH(MIN(MAX(ROUNDUP(K51*2,0)/2,8),17.5),[1]Punktetabelle!$A$16:$A$35,0)))</f>
        <v>15</v>
      </c>
      <c r="M51">
        <v>37.11</v>
      </c>
      <c r="N51" s="3">
        <f>IF(M51="","",IF(M51&lt;15,100,IF(M51&gt;=53,5,INDEX([1]Punktetabelle!$F$16:$F$35,MATCH(CEILING(M51,2),[1]Punktetabelle!$E$16:$E$35,0)))))</f>
        <v>40</v>
      </c>
    </row>
    <row r="52" spans="1:14" x14ac:dyDescent="0.3">
      <c r="A52" t="s">
        <v>105</v>
      </c>
      <c r="B52" t="s">
        <v>106</v>
      </c>
      <c r="C52" t="s">
        <v>67</v>
      </c>
      <c r="D52">
        <v>2018</v>
      </c>
      <c r="E52" t="s">
        <v>28</v>
      </c>
      <c r="F52">
        <f t="shared" si="0"/>
        <v>190</v>
      </c>
      <c r="G52">
        <v>3</v>
      </c>
      <c r="H52" s="3">
        <f>IF(G52="","",VLOOKUP(G52,[1]Punktetabelle!$E$2:$F$12,2,FALSE))</f>
        <v>30</v>
      </c>
      <c r="I52">
        <v>10</v>
      </c>
      <c r="J52" s="3">
        <f>IF(I52="","",INDEX([1]Punktetabelle!$B$2:$B$12,MATCH(MIN(MAX(I52,4),14),[1]Punktetabelle!$A$2:$A$12,0)))</f>
        <v>40</v>
      </c>
      <c r="K52">
        <v>13.25</v>
      </c>
      <c r="L52" s="3">
        <f>IF(K52="","",INDEX([1]Punktetabelle!$B$16:$B$35,MATCH(MIN(MAX(ROUNDUP(K52*2,0)/2,8),17.5),[1]Punktetabelle!$A$16:$A$35,0)))</f>
        <v>45</v>
      </c>
      <c r="M52">
        <v>22.34</v>
      </c>
      <c r="N52" s="3">
        <f>IF(M52="","",IF(M52&lt;15,100,IF(M52&gt;=53,5,INDEX([1]Punktetabelle!$F$16:$F$35,MATCH(CEILING(M52,2),[1]Punktetabelle!$E$16:$E$35,0)))))</f>
        <v>75</v>
      </c>
    </row>
    <row r="53" spans="1:14" x14ac:dyDescent="0.3">
      <c r="A53" t="s">
        <v>107</v>
      </c>
      <c r="B53" t="s">
        <v>108</v>
      </c>
      <c r="C53" t="s">
        <v>67</v>
      </c>
      <c r="D53">
        <v>2018</v>
      </c>
      <c r="E53" t="s">
        <v>28</v>
      </c>
      <c r="F53">
        <f t="shared" si="0"/>
        <v>245</v>
      </c>
      <c r="G53">
        <v>6</v>
      </c>
      <c r="H53" s="3">
        <f>IF(G53="","",VLOOKUP(G53,[1]Punktetabelle!$E$2:$F$12,2,FALSE))</f>
        <v>60</v>
      </c>
      <c r="I53">
        <v>8</v>
      </c>
      <c r="J53" s="3">
        <f>IF(I53="","",INDEX([1]Punktetabelle!$B$2:$B$12,MATCH(MIN(MAX(I53,4),14),[1]Punktetabelle!$A$2:$A$12,0)))</f>
        <v>60</v>
      </c>
      <c r="K53">
        <v>11.63</v>
      </c>
      <c r="L53" s="3">
        <f>IF(K53="","",INDEX([1]Punktetabelle!$B$16:$B$35,MATCH(MIN(MAX(ROUNDUP(K53*2,0)/2,8),17.5),[1]Punktetabelle!$A$16:$A$35,0)))</f>
        <v>60</v>
      </c>
      <c r="M53">
        <v>26.16</v>
      </c>
      <c r="N53" s="3">
        <f>IF(M53="","",IF(M53&lt;15,100,IF(M53&gt;=53,5,INDEX([1]Punktetabelle!$F$16:$F$35,MATCH(CEILING(M53,2),[1]Punktetabelle!$E$16:$E$35,0)))))</f>
        <v>65</v>
      </c>
    </row>
    <row r="54" spans="1:14" x14ac:dyDescent="0.3">
      <c r="A54" t="s">
        <v>107</v>
      </c>
      <c r="B54" t="s">
        <v>109</v>
      </c>
      <c r="C54" t="s">
        <v>67</v>
      </c>
      <c r="D54">
        <v>2021</v>
      </c>
      <c r="E54" t="s">
        <v>28</v>
      </c>
      <c r="F54">
        <f t="shared" si="0"/>
        <v>75</v>
      </c>
      <c r="G54">
        <v>4</v>
      </c>
      <c r="H54" s="3">
        <f>IF(G54="","",VLOOKUP(G54,[1]Punktetabelle!$E$2:$F$12,2,FALSE))</f>
        <v>40</v>
      </c>
      <c r="I54">
        <v>15</v>
      </c>
      <c r="J54" s="3">
        <f>IF(I54="","",INDEX([1]Punktetabelle!$B$2:$B$12,MATCH(MIN(MAX(I54,4),14),[1]Punktetabelle!$A$2:$A$12,0)))</f>
        <v>5</v>
      </c>
      <c r="K54">
        <v>15.78</v>
      </c>
      <c r="L54" s="3">
        <f>IF(K54="","",INDEX([1]Punktetabelle!$B$16:$B$35,MATCH(MIN(MAX(ROUNDUP(K54*2,0)/2,8),17.5),[1]Punktetabelle!$A$16:$A$35,0)))</f>
        <v>20</v>
      </c>
      <c r="M54">
        <v>48.79</v>
      </c>
      <c r="N54" s="3">
        <f>IF(M54="","",IF(M54&lt;15,100,IF(M54&gt;=53,5,INDEX([1]Punktetabelle!$F$16:$F$35,MATCH(CEILING(M54,2),[1]Punktetabelle!$E$16:$E$35,0)))))</f>
        <v>10</v>
      </c>
    </row>
    <row r="55" spans="1:14" x14ac:dyDescent="0.3">
      <c r="A55" t="s">
        <v>110</v>
      </c>
      <c r="B55" t="s">
        <v>111</v>
      </c>
      <c r="C55" t="s">
        <v>112</v>
      </c>
      <c r="D55">
        <v>2018</v>
      </c>
      <c r="E55" t="s">
        <v>17</v>
      </c>
      <c r="F55">
        <f t="shared" si="0"/>
        <v>215</v>
      </c>
      <c r="G55">
        <v>4</v>
      </c>
      <c r="H55" s="3">
        <f>IF(G55="","",VLOOKUP(G55,[1]Punktetabelle!$E$2:$F$12,2,FALSE))</f>
        <v>40</v>
      </c>
      <c r="I55">
        <v>9</v>
      </c>
      <c r="J55" s="3">
        <f>IF(I55="","",INDEX([1]Punktetabelle!$B$2:$B$12,MATCH(MIN(MAX(I55,4),14),[1]Punktetabelle!$A$2:$A$12,0)))</f>
        <v>50</v>
      </c>
      <c r="K55">
        <v>13.25</v>
      </c>
      <c r="L55" s="3">
        <f>IF(K55="","",INDEX([1]Punktetabelle!$B$16:$B$35,MATCH(MIN(MAX(ROUNDUP(K55*2,0)/2,8),17.5),[1]Punktetabelle!$A$16:$A$35,0)))</f>
        <v>45</v>
      </c>
      <c r="M55">
        <v>21.61</v>
      </c>
      <c r="N55" s="3">
        <f>IF(M55="","",IF(M55&lt;15,100,IF(M55&gt;=53,5,INDEX([1]Punktetabelle!$F$16:$F$35,MATCH(CEILING(M55,2),[1]Punktetabelle!$E$16:$E$35,0)))))</f>
        <v>80</v>
      </c>
    </row>
    <row r="56" spans="1:14" x14ac:dyDescent="0.3">
      <c r="A56" s="4" t="s">
        <v>113</v>
      </c>
      <c r="B56" s="4" t="s">
        <v>114</v>
      </c>
      <c r="C56" t="s">
        <v>112</v>
      </c>
      <c r="D56" s="4">
        <v>2014</v>
      </c>
      <c r="E56" s="4" t="s">
        <v>28</v>
      </c>
      <c r="F56">
        <f t="shared" si="0"/>
        <v>340</v>
      </c>
      <c r="G56">
        <v>8</v>
      </c>
      <c r="H56" s="3">
        <f>IF(G56="","",VLOOKUP(G56,[1]Punktetabelle!$E$2:$F$12,2,FALSE))</f>
        <v>80</v>
      </c>
      <c r="I56">
        <v>7</v>
      </c>
      <c r="J56" s="3">
        <f>IF(I56="","",INDEX([1]Punktetabelle!$B$2:$B$12,MATCH(MIN(MAX(I56,4),14),[1]Punktetabelle!$A$2:$A$12,0)))</f>
        <v>70</v>
      </c>
      <c r="K56">
        <v>8.6300000000000008</v>
      </c>
      <c r="L56" s="3">
        <f>IF(K56="","",INDEX([1]Punktetabelle!$B$16:$B$35,MATCH(MIN(MAX(ROUNDUP(K56*2,0)/2,8),17.5),[1]Punktetabelle!$A$16:$A$35,0)))</f>
        <v>90</v>
      </c>
      <c r="M56">
        <v>14.91</v>
      </c>
      <c r="N56" s="3">
        <f>IF(M56="","",IF(M56&lt;15,100,IF(M56&gt;=53,5,INDEX([1]Punktetabelle!$F$16:$F$35,MATCH(CEILING(M56,2),[1]Punktetabelle!$E$16:$E$35,0)))))</f>
        <v>100</v>
      </c>
    </row>
    <row r="57" spans="1:14" x14ac:dyDescent="0.3">
      <c r="A57" s="4" t="s">
        <v>113</v>
      </c>
      <c r="B57" t="s">
        <v>115</v>
      </c>
      <c r="C57" t="s">
        <v>112</v>
      </c>
      <c r="D57">
        <v>2019</v>
      </c>
      <c r="E57" t="s">
        <v>17</v>
      </c>
      <c r="F57">
        <f t="shared" si="0"/>
        <v>145</v>
      </c>
      <c r="G57">
        <v>4</v>
      </c>
      <c r="H57" s="3">
        <f>IF(G57="","",VLOOKUP(G57,[1]Punktetabelle!$E$2:$F$12,2,FALSE))</f>
        <v>40</v>
      </c>
      <c r="I57">
        <v>11</v>
      </c>
      <c r="J57" s="3">
        <f>IF(I57="","",INDEX([1]Punktetabelle!$B$2:$B$12,MATCH(MIN(MAX(I57,4),14),[1]Punktetabelle!$A$2:$A$12,0)))</f>
        <v>30</v>
      </c>
      <c r="K57">
        <v>15.06</v>
      </c>
      <c r="L57" s="3">
        <f>IF(K57="","",INDEX([1]Punktetabelle!$B$16:$B$35,MATCH(MIN(MAX(ROUNDUP(K57*2,0)/2,8),17.5),[1]Punktetabelle!$A$16:$A$35,0)))</f>
        <v>25</v>
      </c>
      <c r="M57">
        <v>32.94</v>
      </c>
      <c r="N57" s="3">
        <f>IF(M57="","",IF(M57&lt;15,100,IF(M57&gt;=53,5,INDEX([1]Punktetabelle!$F$16:$F$35,MATCH(CEILING(M57,2),[1]Punktetabelle!$E$16:$E$35,0)))))</f>
        <v>50</v>
      </c>
    </row>
    <row r="58" spans="1:14" x14ac:dyDescent="0.3">
      <c r="A58" s="4" t="s">
        <v>113</v>
      </c>
      <c r="B58" t="s">
        <v>116</v>
      </c>
      <c r="C58" t="s">
        <v>112</v>
      </c>
      <c r="D58">
        <v>2021</v>
      </c>
      <c r="E58" t="s">
        <v>17</v>
      </c>
      <c r="F58">
        <f t="shared" si="0"/>
        <v>75</v>
      </c>
      <c r="G58">
        <v>2</v>
      </c>
      <c r="H58" s="3">
        <f>IF(G58="","",VLOOKUP(G58,[1]Punktetabelle!$E$2:$F$12,2,FALSE))</f>
        <v>20</v>
      </c>
      <c r="I58">
        <v>17</v>
      </c>
      <c r="J58" s="3">
        <f>IF(I58="","",INDEX([1]Punktetabelle!$B$2:$B$12,MATCH(MIN(MAX(I58,4),14),[1]Punktetabelle!$A$2:$A$12,0)))</f>
        <v>5</v>
      </c>
      <c r="K58">
        <v>25.34</v>
      </c>
      <c r="L58" s="3">
        <f>IF(K58="","",INDEX([1]Punktetabelle!$B$16:$B$35,MATCH(MIN(MAX(ROUNDUP(K58*2,0)/2,8),17.5),[1]Punktetabelle!$A$16:$A$35,0)))</f>
        <v>5</v>
      </c>
      <c r="M58">
        <v>34.81</v>
      </c>
      <c r="N58" s="3">
        <f>IF(M58="","",IF(M58&lt;15,100,IF(M58&gt;=53,5,INDEX([1]Punktetabelle!$F$16:$F$35,MATCH(CEILING(M58,2),[1]Punktetabelle!$E$16:$E$35,0)))))</f>
        <v>45</v>
      </c>
    </row>
    <row r="59" spans="1:14" x14ac:dyDescent="0.3">
      <c r="A59" s="5" t="s">
        <v>117</v>
      </c>
      <c r="B59" s="5" t="s">
        <v>118</v>
      </c>
      <c r="C59" t="s">
        <v>119</v>
      </c>
      <c r="D59">
        <v>2014</v>
      </c>
      <c r="E59" t="s">
        <v>17</v>
      </c>
      <c r="F59">
        <f t="shared" si="0"/>
        <v>355</v>
      </c>
      <c r="G59">
        <v>10</v>
      </c>
      <c r="H59" s="3">
        <f>IF(G59="","",VLOOKUP(G59,[1]Punktetabelle!$E$2:$F$12,2,FALSE))</f>
        <v>100</v>
      </c>
      <c r="I59">
        <v>5</v>
      </c>
      <c r="J59" s="3">
        <f>IF(I59="","",INDEX([1]Punktetabelle!$B$2:$B$12,MATCH(MIN(MAX(I59,4),14),[1]Punktetabelle!$A$2:$A$12,0)))</f>
        <v>90</v>
      </c>
      <c r="K59">
        <v>8.75</v>
      </c>
      <c r="L59" s="3">
        <f>IF(K59="","",INDEX([1]Punktetabelle!$B$16:$B$35,MATCH(MIN(MAX(ROUNDUP(K59*2,0)/2,8),17.5),[1]Punktetabelle!$A$16:$A$35,0)))</f>
        <v>90</v>
      </c>
      <c r="M59">
        <v>22.83</v>
      </c>
      <c r="N59" s="3">
        <f>IF(M59="","",IF(M59&lt;15,100,IF(M59&gt;=53,5,INDEX([1]Punktetabelle!$F$16:$F$35,MATCH(CEILING(M59,2),[1]Punktetabelle!$E$16:$E$35,0)))))</f>
        <v>75</v>
      </c>
    </row>
    <row r="60" spans="1:14" x14ac:dyDescent="0.3">
      <c r="A60" s="5" t="s">
        <v>120</v>
      </c>
      <c r="B60" s="5" t="s">
        <v>121</v>
      </c>
      <c r="C60" t="s">
        <v>119</v>
      </c>
      <c r="D60">
        <v>2014</v>
      </c>
      <c r="E60" t="s">
        <v>17</v>
      </c>
      <c r="F60">
        <f t="shared" si="0"/>
        <v>340</v>
      </c>
      <c r="G60">
        <v>9</v>
      </c>
      <c r="H60" s="3">
        <f>IF(G60="","",VLOOKUP(G60,[1]Punktetabelle!$E$2:$F$12,2,FALSE))</f>
        <v>90</v>
      </c>
      <c r="I60">
        <v>6</v>
      </c>
      <c r="J60" s="3">
        <f>IF(I60="","",INDEX([1]Punktetabelle!$B$2:$B$12,MATCH(MIN(MAX(I60,4),14),[1]Punktetabelle!$A$2:$A$12,0)))</f>
        <v>80</v>
      </c>
      <c r="K60">
        <v>8.56</v>
      </c>
      <c r="L60" s="3">
        <f>IF(K60="","",INDEX([1]Punktetabelle!$B$16:$B$35,MATCH(MIN(MAX(ROUNDUP(K60*2,0)/2,8),17.5),[1]Punktetabelle!$A$16:$A$35,0)))</f>
        <v>90</v>
      </c>
      <c r="M60">
        <v>20.190000000000001</v>
      </c>
      <c r="N60" s="3">
        <f>IF(M60="","",IF(M60&lt;15,100,IF(M60&gt;=53,5,INDEX([1]Punktetabelle!$F$16:$F$35,MATCH(CEILING(M60,2),[1]Punktetabelle!$E$16:$E$35,0)))))</f>
        <v>80</v>
      </c>
    </row>
    <row r="61" spans="1:14" x14ac:dyDescent="0.3">
      <c r="A61" s="5" t="s">
        <v>122</v>
      </c>
      <c r="B61" s="5" t="s">
        <v>123</v>
      </c>
      <c r="C61" t="s">
        <v>119</v>
      </c>
      <c r="D61">
        <v>2014</v>
      </c>
      <c r="E61" t="s">
        <v>17</v>
      </c>
      <c r="F61">
        <f t="shared" si="0"/>
        <v>330</v>
      </c>
      <c r="G61">
        <v>8</v>
      </c>
      <c r="H61" s="3">
        <f>IF(G61="","",VLOOKUP(G61,[1]Punktetabelle!$E$2:$F$12,2,FALSE))</f>
        <v>80</v>
      </c>
      <c r="I61">
        <v>6</v>
      </c>
      <c r="J61" s="3">
        <f>IF(I61="","",INDEX([1]Punktetabelle!$B$2:$B$12,MATCH(MIN(MAX(I61,4),14),[1]Punktetabelle!$A$2:$A$12,0)))</f>
        <v>80</v>
      </c>
      <c r="K61">
        <v>8.81</v>
      </c>
      <c r="L61" s="3">
        <f>IF(K61="","",INDEX([1]Punktetabelle!$B$16:$B$35,MATCH(MIN(MAX(ROUNDUP(K61*2,0)/2,8),17.5),[1]Punktetabelle!$A$16:$A$35,0)))</f>
        <v>90</v>
      </c>
      <c r="M61">
        <v>20.48</v>
      </c>
      <c r="N61" s="3">
        <f>IF(M61="","",IF(M61&lt;15,100,IF(M61&gt;=53,5,INDEX([1]Punktetabelle!$F$16:$F$35,MATCH(CEILING(M61,2),[1]Punktetabelle!$E$16:$E$35,0)))))</f>
        <v>80</v>
      </c>
    </row>
    <row r="62" spans="1:14" x14ac:dyDescent="0.3">
      <c r="A62" s="5" t="s">
        <v>124</v>
      </c>
      <c r="B62" s="5" t="s">
        <v>125</v>
      </c>
      <c r="C62" t="s">
        <v>119</v>
      </c>
      <c r="D62">
        <v>2015</v>
      </c>
      <c r="E62" t="s">
        <v>17</v>
      </c>
      <c r="F62">
        <f t="shared" si="0"/>
        <v>300</v>
      </c>
      <c r="G62">
        <v>7</v>
      </c>
      <c r="H62" s="3">
        <f>IF(G62="","",VLOOKUP(G62,[1]Punktetabelle!$E$2:$F$12,2,FALSE))</f>
        <v>70</v>
      </c>
      <c r="I62">
        <v>7</v>
      </c>
      <c r="J62" s="3">
        <f>IF(I62="","",INDEX([1]Punktetabelle!$B$2:$B$12,MATCH(MIN(MAX(I62,4),14),[1]Punktetabelle!$A$2:$A$12,0)))</f>
        <v>70</v>
      </c>
      <c r="K62">
        <v>10.130000000000001</v>
      </c>
      <c r="L62" s="3">
        <f>IF(K62="","",INDEX([1]Punktetabelle!$B$16:$B$35,MATCH(MIN(MAX(ROUNDUP(K62*2,0)/2,8),17.5),[1]Punktetabelle!$A$16:$A$35,0)))</f>
        <v>75</v>
      </c>
      <c r="M62">
        <v>19.22</v>
      </c>
      <c r="N62" s="3">
        <f>IF(M62="","",IF(M62&lt;15,100,IF(M62&gt;=53,5,INDEX([1]Punktetabelle!$F$16:$F$35,MATCH(CEILING(M62,2),[1]Punktetabelle!$E$16:$E$35,0)))))</f>
        <v>85</v>
      </c>
    </row>
    <row r="63" spans="1:14" x14ac:dyDescent="0.3">
      <c r="A63" s="5" t="s">
        <v>126</v>
      </c>
      <c r="B63" s="5" t="s">
        <v>127</v>
      </c>
      <c r="C63" t="s">
        <v>119</v>
      </c>
      <c r="D63">
        <v>2015</v>
      </c>
      <c r="E63" t="s">
        <v>128</v>
      </c>
      <c r="F63">
        <f t="shared" si="0"/>
        <v>345</v>
      </c>
      <c r="G63">
        <v>10</v>
      </c>
      <c r="H63" s="3">
        <f>IF(G63="","",VLOOKUP(G63,[1]Punktetabelle!$E$2:$F$12,2,FALSE))</f>
        <v>100</v>
      </c>
      <c r="I63">
        <v>6</v>
      </c>
      <c r="J63" s="3">
        <f>IF(I63="","",INDEX([1]Punktetabelle!$B$2:$B$12,MATCH(MIN(MAX(I63,4),14),[1]Punktetabelle!$A$2:$A$12,0)))</f>
        <v>80</v>
      </c>
      <c r="K63">
        <v>9.15</v>
      </c>
      <c r="L63" s="3">
        <f>IF(K63="","",INDEX([1]Punktetabelle!$B$16:$B$35,MATCH(MIN(MAX(ROUNDUP(K63*2,0)/2,8),17.5),[1]Punktetabelle!$A$16:$A$35,0)))</f>
        <v>85</v>
      </c>
      <c r="M63">
        <v>21.97</v>
      </c>
      <c r="N63" s="3">
        <f>IF(M63="","",IF(M63&lt;15,100,IF(M63&gt;=53,5,INDEX([1]Punktetabelle!$F$16:$F$35,MATCH(CEILING(M63,2),[1]Punktetabelle!$E$16:$E$35,0)))))</f>
        <v>80</v>
      </c>
    </row>
    <row r="64" spans="1:14" x14ac:dyDescent="0.3">
      <c r="A64" s="5" t="s">
        <v>129</v>
      </c>
      <c r="B64" s="5" t="s">
        <v>130</v>
      </c>
      <c r="C64" t="s">
        <v>119</v>
      </c>
      <c r="D64">
        <v>2015</v>
      </c>
      <c r="E64" t="s">
        <v>128</v>
      </c>
      <c r="F64">
        <f t="shared" si="0"/>
        <v>330</v>
      </c>
      <c r="G64">
        <v>9</v>
      </c>
      <c r="H64" s="3">
        <f>IF(G64="","",VLOOKUP(G64,[1]Punktetabelle!$E$2:$F$12,2,FALSE))</f>
        <v>90</v>
      </c>
      <c r="I64">
        <v>6</v>
      </c>
      <c r="J64" s="3">
        <f>IF(I64="","",INDEX([1]Punktetabelle!$B$2:$B$12,MATCH(MIN(MAX(I64,4),14),[1]Punktetabelle!$A$2:$A$12,0)))</f>
        <v>80</v>
      </c>
      <c r="K64">
        <v>9.25</v>
      </c>
      <c r="L64" s="3">
        <f>IF(K64="","",INDEX([1]Punktetabelle!$B$16:$B$35,MATCH(MIN(MAX(ROUNDUP(K64*2,0)/2,8),17.5),[1]Punktetabelle!$A$16:$A$35,0)))</f>
        <v>85</v>
      </c>
      <c r="M64">
        <v>23.51</v>
      </c>
      <c r="N64" s="3">
        <f>IF(M64="","",IF(M64&lt;15,100,IF(M64&gt;=53,5,INDEX([1]Punktetabelle!$F$16:$F$35,MATCH(CEILING(M64,2),[1]Punktetabelle!$E$16:$E$35,0)))))</f>
        <v>75</v>
      </c>
    </row>
    <row r="65" spans="1:14" x14ac:dyDescent="0.3">
      <c r="A65" s="5" t="s">
        <v>129</v>
      </c>
      <c r="B65" s="5" t="s">
        <v>131</v>
      </c>
      <c r="C65" t="s">
        <v>119</v>
      </c>
      <c r="D65">
        <v>2015</v>
      </c>
      <c r="E65" t="s">
        <v>128</v>
      </c>
      <c r="F65">
        <f t="shared" si="0"/>
        <v>305</v>
      </c>
      <c r="G65">
        <v>7</v>
      </c>
      <c r="H65" s="3">
        <f>IF(G65="","",VLOOKUP(G65,[1]Punktetabelle!$E$2:$F$12,2,FALSE))</f>
        <v>70</v>
      </c>
      <c r="I65">
        <v>7</v>
      </c>
      <c r="J65" s="3">
        <f>IF(I65="","",INDEX([1]Punktetabelle!$B$2:$B$12,MATCH(MIN(MAX(I65,4),14),[1]Punktetabelle!$A$2:$A$12,0)))</f>
        <v>70</v>
      </c>
      <c r="K65">
        <v>10.31</v>
      </c>
      <c r="L65" s="3">
        <f>IF(K65="","",INDEX([1]Punktetabelle!$B$16:$B$35,MATCH(MIN(MAX(ROUNDUP(K65*2,0)/2,8),17.5),[1]Punktetabelle!$A$16:$A$35,0)))</f>
        <v>75</v>
      </c>
      <c r="M65">
        <v>17.75</v>
      </c>
      <c r="N65" s="3">
        <f>IF(M65="","",IF(M65&lt;15,100,IF(M65&gt;=53,5,INDEX([1]Punktetabelle!$F$16:$F$35,MATCH(CEILING(M65,2),[1]Punktetabelle!$E$16:$E$35,0)))))</f>
        <v>90</v>
      </c>
    </row>
    <row r="66" spans="1:14" x14ac:dyDescent="0.3">
      <c r="A66" s="5" t="s">
        <v>132</v>
      </c>
      <c r="B66" s="5" t="s">
        <v>133</v>
      </c>
      <c r="C66" t="s">
        <v>119</v>
      </c>
      <c r="D66">
        <v>2015</v>
      </c>
      <c r="E66" t="s">
        <v>128</v>
      </c>
      <c r="F66">
        <f t="shared" si="0"/>
        <v>370</v>
      </c>
      <c r="G66">
        <v>10</v>
      </c>
      <c r="H66" s="3">
        <f>IF(G66="","",VLOOKUP(G66,[1]Punktetabelle!$E$2:$F$12,2,FALSE))</f>
        <v>100</v>
      </c>
      <c r="I66">
        <v>5</v>
      </c>
      <c r="J66" s="3">
        <f>IF(I66="","",INDEX([1]Punktetabelle!$B$2:$B$12,MATCH(MIN(MAX(I66,4),14),[1]Punktetabelle!$A$2:$A$12,0)))</f>
        <v>90</v>
      </c>
      <c r="K66">
        <v>8.4700000000000006</v>
      </c>
      <c r="L66" s="3">
        <f>IF(K66="","",INDEX([1]Punktetabelle!$B$16:$B$35,MATCH(MIN(MAX(ROUNDUP(K66*2,0)/2,8),17.5),[1]Punktetabelle!$A$16:$A$35,0)))</f>
        <v>95</v>
      </c>
      <c r="M66">
        <v>19.02</v>
      </c>
      <c r="N66" s="3">
        <f>IF(M66="","",IF(M66&lt;15,100,IF(M66&gt;=53,5,INDEX([1]Punktetabelle!$F$16:$F$35,MATCH(CEILING(M66,2),[1]Punktetabelle!$E$16:$E$35,0)))))</f>
        <v>85</v>
      </c>
    </row>
    <row r="67" spans="1:14" x14ac:dyDescent="0.3">
      <c r="A67" s="5" t="s">
        <v>134</v>
      </c>
      <c r="B67" s="5" t="s">
        <v>84</v>
      </c>
      <c r="C67" t="s">
        <v>119</v>
      </c>
      <c r="D67">
        <v>2015</v>
      </c>
      <c r="E67" t="s">
        <v>128</v>
      </c>
      <c r="F67">
        <f t="shared" ref="F67:F91" si="1">IFERROR(SUM(H67+J67+L67+N67),0)</f>
        <v>355</v>
      </c>
      <c r="G67">
        <v>9</v>
      </c>
      <c r="H67" s="3">
        <f>IF(G67="","",VLOOKUP(G67,[1]Punktetabelle!$E$2:$F$12,2,FALSE))</f>
        <v>90</v>
      </c>
      <c r="I67">
        <v>6</v>
      </c>
      <c r="J67" s="3">
        <f>IF(I67="","",INDEX([1]Punktetabelle!$B$2:$B$12,MATCH(MIN(MAX(I67,4),14),[1]Punktetabelle!$A$2:$A$12,0)))</f>
        <v>80</v>
      </c>
      <c r="K67">
        <v>9.4</v>
      </c>
      <c r="L67" s="3">
        <f>IF(K67="","",INDEX([1]Punktetabelle!$B$16:$B$35,MATCH(MIN(MAX(ROUNDUP(K67*2,0)/2,8),17.5),[1]Punktetabelle!$A$16:$A$35,0)))</f>
        <v>85</v>
      </c>
      <c r="M67">
        <v>14.47</v>
      </c>
      <c r="N67" s="3">
        <f>IF(M67="","",IF(M67&lt;15,100,IF(M67&gt;=53,5,INDEX([1]Punktetabelle!$F$16:$F$35,MATCH(CEILING(M67,2),[1]Punktetabelle!$E$16:$E$35,0)))))</f>
        <v>100</v>
      </c>
    </row>
    <row r="68" spans="1:14" x14ac:dyDescent="0.3">
      <c r="A68" s="5" t="s">
        <v>135</v>
      </c>
      <c r="B68" s="5" t="s">
        <v>136</v>
      </c>
      <c r="C68" t="s">
        <v>119</v>
      </c>
      <c r="D68">
        <v>2015</v>
      </c>
      <c r="E68" t="s">
        <v>128</v>
      </c>
      <c r="F68">
        <f t="shared" si="1"/>
        <v>350</v>
      </c>
      <c r="G68">
        <v>10</v>
      </c>
      <c r="H68" s="3">
        <f>IF(G68="","",VLOOKUP(G68,[1]Punktetabelle!$E$2:$F$12,2,FALSE))</f>
        <v>100</v>
      </c>
      <c r="I68">
        <v>6</v>
      </c>
      <c r="J68" s="3">
        <f>IF(I68="","",INDEX([1]Punktetabelle!$B$2:$B$12,MATCH(MIN(MAX(I68,4),14),[1]Punktetabelle!$A$2:$A$12,0)))</f>
        <v>80</v>
      </c>
      <c r="K68">
        <v>8.69</v>
      </c>
      <c r="L68" s="3">
        <f>IF(K68="","",INDEX([1]Punktetabelle!$B$16:$B$35,MATCH(MIN(MAX(ROUNDUP(K68*2,0)/2,8),17.5),[1]Punktetabelle!$A$16:$A$35,0)))</f>
        <v>90</v>
      </c>
      <c r="M68">
        <v>20.32</v>
      </c>
      <c r="N68" s="3">
        <f>IF(M68="","",IF(M68&lt;15,100,IF(M68&gt;=53,5,INDEX([1]Punktetabelle!$F$16:$F$35,MATCH(CEILING(M68,2),[1]Punktetabelle!$E$16:$E$35,0)))))</f>
        <v>80</v>
      </c>
    </row>
    <row r="69" spans="1:14" x14ac:dyDescent="0.3">
      <c r="A69" s="5" t="s">
        <v>137</v>
      </c>
      <c r="B69" s="5" t="s">
        <v>138</v>
      </c>
      <c r="C69" t="s">
        <v>119</v>
      </c>
      <c r="D69">
        <v>2015</v>
      </c>
      <c r="E69" t="s">
        <v>128</v>
      </c>
      <c r="F69">
        <f t="shared" si="1"/>
        <v>315</v>
      </c>
      <c r="G69">
        <v>7</v>
      </c>
      <c r="H69" s="3">
        <f>IF(G69="","",VLOOKUP(G69,[1]Punktetabelle!$E$2:$F$12,2,FALSE))</f>
        <v>70</v>
      </c>
      <c r="I69">
        <v>7</v>
      </c>
      <c r="J69" s="3">
        <f>IF(I69="","",INDEX([1]Punktetabelle!$B$2:$B$12,MATCH(MIN(MAX(I69,4),14),[1]Punktetabelle!$A$2:$A$12,0)))</f>
        <v>70</v>
      </c>
      <c r="K69">
        <v>9.11</v>
      </c>
      <c r="L69" s="3">
        <f>IF(K69="","",INDEX([1]Punktetabelle!$B$16:$B$35,MATCH(MIN(MAX(ROUNDUP(K69*2,0)/2,8),17.5),[1]Punktetabelle!$A$16:$A$35,0)))</f>
        <v>85</v>
      </c>
      <c r="M69">
        <v>17.66</v>
      </c>
      <c r="N69" s="3">
        <f>IF(M69="","",IF(M69&lt;15,100,IF(M69&gt;=53,5,INDEX([1]Punktetabelle!$F$16:$F$35,MATCH(CEILING(M69,2),[1]Punktetabelle!$E$16:$E$35,0)))))</f>
        <v>90</v>
      </c>
    </row>
    <row r="70" spans="1:14" x14ac:dyDescent="0.3">
      <c r="A70" s="5" t="s">
        <v>139</v>
      </c>
      <c r="B70" s="5" t="s">
        <v>140</v>
      </c>
      <c r="C70" t="s">
        <v>119</v>
      </c>
      <c r="D70">
        <v>2016</v>
      </c>
      <c r="E70" t="s">
        <v>128</v>
      </c>
      <c r="F70">
        <f t="shared" si="1"/>
        <v>305</v>
      </c>
      <c r="G70">
        <v>7</v>
      </c>
      <c r="H70" s="3">
        <f>IF(G70="","",VLOOKUP(G70,[1]Punktetabelle!$E$2:$F$12,2,FALSE))</f>
        <v>70</v>
      </c>
      <c r="I70">
        <v>8</v>
      </c>
      <c r="J70" s="3">
        <f>IF(I70="","",INDEX([1]Punktetabelle!$B$2:$B$12,MATCH(MIN(MAX(I70,4),14),[1]Punktetabelle!$A$2:$A$12,0)))</f>
        <v>60</v>
      </c>
      <c r="K70">
        <v>9.44</v>
      </c>
      <c r="L70" s="3">
        <f>IF(K70="","",INDEX([1]Punktetabelle!$B$16:$B$35,MATCH(MIN(MAX(ROUNDUP(K70*2,0)/2,8),17.5),[1]Punktetabelle!$A$16:$A$35,0)))</f>
        <v>85</v>
      </c>
      <c r="M70">
        <v>16.78</v>
      </c>
      <c r="N70" s="3">
        <f>IF(M70="","",IF(M70&lt;15,100,IF(M70&gt;=53,5,INDEX([1]Punktetabelle!$F$16:$F$35,MATCH(CEILING(M70,2),[1]Punktetabelle!$E$16:$E$35,0)))))</f>
        <v>90</v>
      </c>
    </row>
    <row r="71" spans="1:14" x14ac:dyDescent="0.3">
      <c r="A71" s="5" t="s">
        <v>134</v>
      </c>
      <c r="B71" s="5" t="s">
        <v>141</v>
      </c>
      <c r="C71" t="s">
        <v>119</v>
      </c>
      <c r="D71">
        <v>2017</v>
      </c>
      <c r="E71" t="s">
        <v>17</v>
      </c>
      <c r="F71">
        <f t="shared" si="1"/>
        <v>265</v>
      </c>
      <c r="G71">
        <v>6</v>
      </c>
      <c r="H71" s="3">
        <f>IF(G71="","",VLOOKUP(G71,[1]Punktetabelle!$E$2:$F$12,2,FALSE))</f>
        <v>60</v>
      </c>
      <c r="I71">
        <v>8</v>
      </c>
      <c r="J71" s="3">
        <f>IF(I71="","",INDEX([1]Punktetabelle!$B$2:$B$12,MATCH(MIN(MAX(I71,4),14),[1]Punktetabelle!$A$2:$A$12,0)))</f>
        <v>60</v>
      </c>
      <c r="K71">
        <v>9.7200000000000006</v>
      </c>
      <c r="L71" s="3">
        <f>IF(K71="","",INDEX([1]Punktetabelle!$B$16:$B$35,MATCH(MIN(MAX(ROUNDUP(K71*2,0)/2,8),17.5),[1]Punktetabelle!$A$16:$A$35,0)))</f>
        <v>80</v>
      </c>
      <c r="M71">
        <v>26.04</v>
      </c>
      <c r="N71" s="3">
        <f>IF(M71="","",IF(M71&lt;15,100,IF(M71&gt;=53,5,INDEX([1]Punktetabelle!$F$16:$F$35,MATCH(CEILING(M71,2),[1]Punktetabelle!$E$16:$E$35,0)))))</f>
        <v>65</v>
      </c>
    </row>
    <row r="72" spans="1:14" x14ac:dyDescent="0.3">
      <c r="A72" s="5" t="s">
        <v>142</v>
      </c>
      <c r="B72" s="5" t="s">
        <v>143</v>
      </c>
      <c r="C72" t="s">
        <v>119</v>
      </c>
      <c r="D72">
        <v>2017</v>
      </c>
      <c r="E72" t="s">
        <v>17</v>
      </c>
      <c r="F72">
        <f t="shared" si="1"/>
        <v>220</v>
      </c>
      <c r="G72">
        <v>4</v>
      </c>
      <c r="H72" s="3">
        <f>IF(G72="","",VLOOKUP(G72,[1]Punktetabelle!$E$2:$F$12,2,FALSE))</f>
        <v>40</v>
      </c>
      <c r="I72">
        <v>8</v>
      </c>
      <c r="J72" s="3">
        <f>IF(I72="","",INDEX([1]Punktetabelle!$B$2:$B$12,MATCH(MIN(MAX(I72,4),14),[1]Punktetabelle!$A$2:$A$12,0)))</f>
        <v>60</v>
      </c>
      <c r="K72">
        <v>11.19</v>
      </c>
      <c r="L72" s="3">
        <f>IF(K72="","",INDEX([1]Punktetabelle!$B$16:$B$35,MATCH(MIN(MAX(ROUNDUP(K72*2,0)/2,8),17.5),[1]Punktetabelle!$A$16:$A$35,0)))</f>
        <v>65</v>
      </c>
      <c r="M72">
        <v>30.51</v>
      </c>
      <c r="N72" s="3">
        <f>IF(M72="","",IF(M72&lt;15,100,IF(M72&gt;=53,5,INDEX([1]Punktetabelle!$F$16:$F$35,MATCH(CEILING(M72,2),[1]Punktetabelle!$E$16:$E$35,0)))))</f>
        <v>55</v>
      </c>
    </row>
    <row r="73" spans="1:14" x14ac:dyDescent="0.3">
      <c r="A73" s="5" t="s">
        <v>144</v>
      </c>
      <c r="B73" s="5" t="s">
        <v>145</v>
      </c>
      <c r="C73" t="s">
        <v>119</v>
      </c>
      <c r="D73">
        <v>2017</v>
      </c>
      <c r="E73" t="s">
        <v>128</v>
      </c>
      <c r="F73">
        <f t="shared" si="1"/>
        <v>290</v>
      </c>
      <c r="G73">
        <v>6</v>
      </c>
      <c r="H73" s="3">
        <f>IF(G73="","",VLOOKUP(G73,[1]Punktetabelle!$E$2:$F$12,2,FALSE))</f>
        <v>60</v>
      </c>
      <c r="I73">
        <v>7</v>
      </c>
      <c r="J73" s="3">
        <f>IF(I73="","",INDEX([1]Punktetabelle!$B$2:$B$12,MATCH(MIN(MAX(I73,4),14),[1]Punktetabelle!$A$2:$A$12,0)))</f>
        <v>70</v>
      </c>
      <c r="K73">
        <v>10.4</v>
      </c>
      <c r="L73" s="3">
        <f>IF(K73="","",INDEX([1]Punktetabelle!$B$16:$B$35,MATCH(MIN(MAX(ROUNDUP(K73*2,0)/2,8),17.5),[1]Punktetabelle!$A$16:$A$35,0)))</f>
        <v>75</v>
      </c>
      <c r="M73">
        <v>18.27</v>
      </c>
      <c r="N73" s="3">
        <f>IF(M73="","",IF(M73&lt;15,100,IF(M73&gt;=53,5,INDEX([1]Punktetabelle!$F$16:$F$35,MATCH(CEILING(M73,2),[1]Punktetabelle!$E$16:$E$35,0)))))</f>
        <v>85</v>
      </c>
    </row>
    <row r="74" spans="1:14" x14ac:dyDescent="0.3">
      <c r="A74" s="5" t="s">
        <v>146</v>
      </c>
      <c r="B74" s="5" t="s">
        <v>147</v>
      </c>
      <c r="C74" t="s">
        <v>119</v>
      </c>
      <c r="D74">
        <v>2017</v>
      </c>
      <c r="E74" t="s">
        <v>128</v>
      </c>
      <c r="F74">
        <f t="shared" si="1"/>
        <v>280</v>
      </c>
      <c r="G74">
        <v>8</v>
      </c>
      <c r="H74" s="3">
        <f>IF(G74="","",VLOOKUP(G74,[1]Punktetabelle!$E$2:$F$12,2,FALSE))</f>
        <v>80</v>
      </c>
      <c r="I74">
        <v>7</v>
      </c>
      <c r="J74" s="3">
        <f>IF(I74="","",INDEX([1]Punktetabelle!$B$2:$B$12,MATCH(MIN(MAX(I74,4),14),[1]Punktetabelle!$A$2:$A$12,0)))</f>
        <v>70</v>
      </c>
      <c r="K74">
        <v>9.9700000000000006</v>
      </c>
      <c r="L74" s="3">
        <f>IF(K74="","",INDEX([1]Punktetabelle!$B$16:$B$35,MATCH(MIN(MAX(ROUNDUP(K74*2,0)/2,8),17.5),[1]Punktetabelle!$A$16:$A$35,0)))</f>
        <v>80</v>
      </c>
      <c r="M74">
        <v>32.04</v>
      </c>
      <c r="N74" s="3">
        <f>IF(M74="","",IF(M74&lt;15,100,IF(M74&gt;=53,5,INDEX([1]Punktetabelle!$F$16:$F$35,MATCH(CEILING(M74,2),[1]Punktetabelle!$E$16:$E$35,0)))))</f>
        <v>50</v>
      </c>
    </row>
    <row r="75" spans="1:14" x14ac:dyDescent="0.3">
      <c r="A75" s="5" t="s">
        <v>148</v>
      </c>
      <c r="B75" s="5" t="s">
        <v>149</v>
      </c>
      <c r="C75" t="s">
        <v>119</v>
      </c>
      <c r="D75">
        <v>2017</v>
      </c>
      <c r="E75" t="s">
        <v>128</v>
      </c>
      <c r="F75">
        <f t="shared" si="1"/>
        <v>305</v>
      </c>
      <c r="G75">
        <v>7</v>
      </c>
      <c r="H75" s="3">
        <f>IF(G75="","",VLOOKUP(G75,[1]Punktetabelle!$E$2:$F$12,2,FALSE))</f>
        <v>70</v>
      </c>
      <c r="I75">
        <v>8</v>
      </c>
      <c r="J75" s="3">
        <f>IF(I75="","",INDEX([1]Punktetabelle!$B$2:$B$12,MATCH(MIN(MAX(I75,4),14),[1]Punktetabelle!$A$2:$A$12,0)))</f>
        <v>60</v>
      </c>
      <c r="K75">
        <v>9.15</v>
      </c>
      <c r="L75" s="3">
        <f>IF(K75="","",INDEX([1]Punktetabelle!$B$16:$B$35,MATCH(MIN(MAX(ROUNDUP(K75*2,0)/2,8),17.5),[1]Punktetabelle!$A$16:$A$35,0)))</f>
        <v>85</v>
      </c>
      <c r="M75">
        <v>16.79</v>
      </c>
      <c r="N75" s="3">
        <f>IF(M75="","",IF(M75&lt;15,100,IF(M75&gt;=53,5,INDEX([1]Punktetabelle!$F$16:$F$35,MATCH(CEILING(M75,2),[1]Punktetabelle!$E$16:$E$35,0)))))</f>
        <v>90</v>
      </c>
    </row>
    <row r="76" spans="1:14" x14ac:dyDescent="0.3">
      <c r="A76" s="5" t="s">
        <v>150</v>
      </c>
      <c r="B76" s="5" t="s">
        <v>151</v>
      </c>
      <c r="C76" t="s">
        <v>119</v>
      </c>
      <c r="D76">
        <v>2017</v>
      </c>
      <c r="E76" t="s">
        <v>128</v>
      </c>
      <c r="F76">
        <f t="shared" si="1"/>
        <v>325</v>
      </c>
      <c r="G76">
        <v>8</v>
      </c>
      <c r="H76" s="3">
        <f>IF(G76="","",VLOOKUP(G76,[1]Punktetabelle!$E$2:$F$12,2,FALSE))</f>
        <v>80</v>
      </c>
      <c r="I76">
        <v>6</v>
      </c>
      <c r="J76" s="3">
        <f>IF(I76="","",INDEX([1]Punktetabelle!$B$2:$B$12,MATCH(MIN(MAX(I76,4),14),[1]Punktetabelle!$A$2:$A$12,0)))</f>
        <v>80</v>
      </c>
      <c r="K76">
        <v>9.09</v>
      </c>
      <c r="L76" s="3">
        <f>IF(K76="","",INDEX([1]Punktetabelle!$B$16:$B$35,MATCH(MIN(MAX(ROUNDUP(K76*2,0)/2,8),17.5),[1]Punktetabelle!$A$16:$A$35,0)))</f>
        <v>85</v>
      </c>
      <c r="M76">
        <v>21.95</v>
      </c>
      <c r="N76" s="3">
        <f>IF(M76="","",IF(M76&lt;15,100,IF(M76&gt;=53,5,INDEX([1]Punktetabelle!$F$16:$F$35,MATCH(CEILING(M76,2),[1]Punktetabelle!$E$16:$E$35,0)))))</f>
        <v>80</v>
      </c>
    </row>
    <row r="77" spans="1:14" x14ac:dyDescent="0.3">
      <c r="A77" s="5" t="s">
        <v>142</v>
      </c>
      <c r="B77" s="5" t="s">
        <v>152</v>
      </c>
      <c r="C77" t="s">
        <v>119</v>
      </c>
      <c r="D77">
        <v>2018</v>
      </c>
      <c r="E77" t="s">
        <v>17</v>
      </c>
      <c r="F77">
        <f t="shared" si="1"/>
        <v>190</v>
      </c>
      <c r="G77">
        <v>6</v>
      </c>
      <c r="H77" s="3">
        <f>IF(G77="","",VLOOKUP(G77,[1]Punktetabelle!$E$2:$F$12,2,FALSE))</f>
        <v>60</v>
      </c>
      <c r="I77">
        <v>9</v>
      </c>
      <c r="J77" s="3">
        <f>IF(I77="","",INDEX([1]Punktetabelle!$B$2:$B$12,MATCH(MIN(MAX(I77,4),14),[1]Punktetabelle!$A$2:$A$12,0)))</f>
        <v>50</v>
      </c>
      <c r="K77">
        <v>11.66</v>
      </c>
      <c r="L77" s="3">
        <f>IF(K77="","",INDEX([1]Punktetabelle!$B$16:$B$35,MATCH(MIN(MAX(ROUNDUP(K77*2,0)/2,8),17.5),[1]Punktetabelle!$A$16:$A$35,0)))</f>
        <v>60</v>
      </c>
      <c r="M77">
        <v>44.25</v>
      </c>
      <c r="N77" s="3">
        <f>IF(M77="","",IF(M77&lt;15,100,IF(M77&gt;=53,5,INDEX([1]Punktetabelle!$F$16:$F$35,MATCH(CEILING(M77,2),[1]Punktetabelle!$E$16:$E$35,0)))))</f>
        <v>20</v>
      </c>
    </row>
    <row r="78" spans="1:14" x14ac:dyDescent="0.3">
      <c r="A78" s="5" t="s">
        <v>135</v>
      </c>
      <c r="B78" s="5" t="s">
        <v>42</v>
      </c>
      <c r="C78" t="s">
        <v>119</v>
      </c>
      <c r="D78">
        <v>2019</v>
      </c>
      <c r="E78" t="s">
        <v>17</v>
      </c>
      <c r="F78">
        <f t="shared" si="1"/>
        <v>235</v>
      </c>
      <c r="G78">
        <v>6</v>
      </c>
      <c r="H78" s="3">
        <f>IF(G78="","",VLOOKUP(G78,[1]Punktetabelle!$E$2:$F$12,2,FALSE))</f>
        <v>60</v>
      </c>
      <c r="I78">
        <v>9</v>
      </c>
      <c r="J78" s="3">
        <f>IF(I78="","",INDEX([1]Punktetabelle!$B$2:$B$12,MATCH(MIN(MAX(I78,4),14),[1]Punktetabelle!$A$2:$A$12,0)))</f>
        <v>50</v>
      </c>
      <c r="K78">
        <v>11.38</v>
      </c>
      <c r="L78" s="3">
        <f>IF(K78="","",INDEX([1]Punktetabelle!$B$16:$B$35,MATCH(MIN(MAX(ROUNDUP(K78*2,0)/2,8),17.5),[1]Punktetabelle!$A$16:$A$35,0)))</f>
        <v>65</v>
      </c>
      <c r="M78">
        <v>28.15</v>
      </c>
      <c r="N78" s="3">
        <f>IF(M78="","",IF(M78&lt;15,100,IF(M78&gt;=53,5,INDEX([1]Punktetabelle!$F$16:$F$35,MATCH(CEILING(M78,2),[1]Punktetabelle!$E$16:$E$35,0)))))</f>
        <v>60</v>
      </c>
    </row>
    <row r="79" spans="1:14" x14ac:dyDescent="0.3">
      <c r="A79" s="5" t="s">
        <v>153</v>
      </c>
      <c r="B79" s="5" t="s">
        <v>154</v>
      </c>
      <c r="C79" t="s">
        <v>119</v>
      </c>
      <c r="D79">
        <v>2019</v>
      </c>
      <c r="E79" t="s">
        <v>128</v>
      </c>
      <c r="F79">
        <f t="shared" si="1"/>
        <v>220</v>
      </c>
      <c r="G79">
        <v>4</v>
      </c>
      <c r="H79" s="3">
        <f>IF(G79="","",VLOOKUP(G79,[1]Punktetabelle!$E$2:$F$12,2,FALSE))</f>
        <v>40</v>
      </c>
      <c r="I79">
        <v>9</v>
      </c>
      <c r="J79" s="3">
        <f>IF(I79="","",INDEX([1]Punktetabelle!$B$2:$B$12,MATCH(MIN(MAX(I79,4),14),[1]Punktetabelle!$A$2:$A$12,0)))</f>
        <v>50</v>
      </c>
      <c r="K79">
        <v>11.12</v>
      </c>
      <c r="L79" s="3">
        <f>IF(K79="","",INDEX([1]Punktetabelle!$B$16:$B$35,MATCH(MIN(MAX(ROUNDUP(K79*2,0)/2,8),17.5),[1]Punktetabelle!$A$16:$A$35,0)))</f>
        <v>65</v>
      </c>
      <c r="M79">
        <v>26.44</v>
      </c>
      <c r="N79" s="3">
        <f>IF(M79="","",IF(M79&lt;15,100,IF(M79&gt;=53,5,INDEX([1]Punktetabelle!$F$16:$F$35,MATCH(CEILING(M79,2),[1]Punktetabelle!$E$16:$E$35,0)))))</f>
        <v>65</v>
      </c>
    </row>
    <row r="80" spans="1:14" x14ac:dyDescent="0.3">
      <c r="A80" s="5" t="s">
        <v>155</v>
      </c>
      <c r="B80" s="5" t="s">
        <v>156</v>
      </c>
      <c r="C80" t="s">
        <v>119</v>
      </c>
      <c r="D80">
        <v>2018</v>
      </c>
      <c r="E80" t="s">
        <v>17</v>
      </c>
      <c r="F80">
        <f t="shared" si="1"/>
        <v>260</v>
      </c>
      <c r="G80">
        <v>5</v>
      </c>
      <c r="H80" s="3">
        <f>IF(G80="","",VLOOKUP(G80,[1]Punktetabelle!$E$2:$F$12,2,FALSE))</f>
        <v>50</v>
      </c>
      <c r="I80">
        <v>8</v>
      </c>
      <c r="J80" s="3">
        <f>IF(I80="","",INDEX([1]Punktetabelle!$B$2:$B$12,MATCH(MIN(MAX(I80,4),14),[1]Punktetabelle!$A$2:$A$12,0)))</f>
        <v>60</v>
      </c>
      <c r="K80">
        <v>11.63</v>
      </c>
      <c r="L80" s="3">
        <f>IF(K80="","",INDEX([1]Punktetabelle!$B$16:$B$35,MATCH(MIN(MAX(ROUNDUP(K80*2,0)/2,8),17.5),[1]Punktetabelle!$A$16:$A$35,0)))</f>
        <v>60</v>
      </c>
      <c r="M80">
        <v>17.93</v>
      </c>
      <c r="N80" s="3">
        <f>IF(M80="","",IF(M80&lt;15,100,IF(M80&gt;=53,5,INDEX([1]Punktetabelle!$F$16:$F$35,MATCH(CEILING(M80,2),[1]Punktetabelle!$E$16:$E$35,0)))))</f>
        <v>90</v>
      </c>
    </row>
    <row r="81" spans="1:14" x14ac:dyDescent="0.3">
      <c r="A81" s="5" t="s">
        <v>157</v>
      </c>
      <c r="B81" s="5" t="s">
        <v>158</v>
      </c>
      <c r="C81" t="s">
        <v>119</v>
      </c>
      <c r="D81">
        <v>2014</v>
      </c>
      <c r="E81" t="s">
        <v>17</v>
      </c>
      <c r="F81">
        <f t="shared" si="1"/>
        <v>340</v>
      </c>
      <c r="G81">
        <v>8</v>
      </c>
      <c r="H81" s="3">
        <f>IF(G81="","",VLOOKUP(G81,[1]Punktetabelle!$E$2:$F$12,2,FALSE))</f>
        <v>80</v>
      </c>
      <c r="I81">
        <v>6</v>
      </c>
      <c r="J81" s="3">
        <f>IF(I81="","",INDEX([1]Punktetabelle!$B$2:$B$12,MATCH(MIN(MAX(I81,4),14),[1]Punktetabelle!$A$2:$A$12,0)))</f>
        <v>80</v>
      </c>
      <c r="K81">
        <v>9.2799999999999994</v>
      </c>
      <c r="L81" s="3">
        <f>IF(K81="","",INDEX([1]Punktetabelle!$B$16:$B$35,MATCH(MIN(MAX(ROUNDUP(K81*2,0)/2,8),17.5),[1]Punktetabelle!$A$16:$A$35,0)))</f>
        <v>85</v>
      </c>
      <c r="M81">
        <v>15.28</v>
      </c>
      <c r="N81" s="3">
        <f>IF(M81="","",IF(M81&lt;15,100,IF(M81&gt;=53,5,INDEX([1]Punktetabelle!$F$16:$F$35,MATCH(CEILING(M81,2),[1]Punktetabelle!$E$16:$E$35,0)))))</f>
        <v>95</v>
      </c>
    </row>
    <row r="82" spans="1:14" x14ac:dyDescent="0.3">
      <c r="A82" s="5" t="s">
        <v>159</v>
      </c>
      <c r="B82" s="5" t="s">
        <v>160</v>
      </c>
      <c r="C82" t="s">
        <v>161</v>
      </c>
      <c r="D82">
        <v>2020</v>
      </c>
      <c r="E82" t="s">
        <v>28</v>
      </c>
      <c r="F82">
        <f t="shared" si="1"/>
        <v>200</v>
      </c>
      <c r="G82">
        <v>4</v>
      </c>
      <c r="H82" s="3">
        <f>IF(G82="","",VLOOKUP(G82,[1]Punktetabelle!$E$2:$F$12,2,FALSE))</f>
        <v>40</v>
      </c>
      <c r="I82">
        <v>8</v>
      </c>
      <c r="J82" s="3">
        <f>IF(I82="","",INDEX([1]Punktetabelle!$B$2:$B$12,MATCH(MIN(MAX(I82,4),14),[1]Punktetabelle!$A$2:$A$12,0)))</f>
        <v>60</v>
      </c>
      <c r="K82">
        <v>13.84</v>
      </c>
      <c r="L82" s="3">
        <f>IF(K82="","",INDEX([1]Punktetabelle!$B$16:$B$35,MATCH(MIN(MAX(ROUNDUP(K82*2,0)/2,8),17.5),[1]Punktetabelle!$A$16:$A$35,0)))</f>
        <v>40</v>
      </c>
      <c r="M82">
        <v>28.06</v>
      </c>
      <c r="N82" s="3">
        <f>IF(M82="","",IF(M82&lt;15,100,IF(M82&gt;=53,5,INDEX([1]Punktetabelle!$F$16:$F$35,MATCH(CEILING(M82,2),[1]Punktetabelle!$E$16:$E$35,0)))))</f>
        <v>60</v>
      </c>
    </row>
    <row r="83" spans="1:14" x14ac:dyDescent="0.3">
      <c r="A83" s="5" t="s">
        <v>162</v>
      </c>
      <c r="B83" s="5" t="s">
        <v>163</v>
      </c>
      <c r="C83" t="s">
        <v>161</v>
      </c>
      <c r="D83">
        <v>2020</v>
      </c>
      <c r="E83" t="s">
        <v>28</v>
      </c>
      <c r="F83">
        <f t="shared" si="1"/>
        <v>195</v>
      </c>
      <c r="G83">
        <v>5</v>
      </c>
      <c r="H83" s="3">
        <f>IF(G83="","",VLOOKUP(G83,[1]Punktetabelle!$E$2:$F$12,2,FALSE))</f>
        <v>50</v>
      </c>
      <c r="I83">
        <v>8</v>
      </c>
      <c r="J83" s="3">
        <f>IF(I83="","",INDEX([1]Punktetabelle!$B$2:$B$12,MATCH(MIN(MAX(I83,4),14),[1]Punktetabelle!$A$2:$A$12,0)))</f>
        <v>60</v>
      </c>
      <c r="K83">
        <v>12.97</v>
      </c>
      <c r="L83" s="3">
        <f>IF(K83="","",INDEX([1]Punktetabelle!$B$16:$B$35,MATCH(MIN(MAX(ROUNDUP(K83*2,0)/2,8),17.5),[1]Punktetabelle!$A$16:$A$35,0)))</f>
        <v>50</v>
      </c>
      <c r="M83">
        <v>38.869999999999997</v>
      </c>
      <c r="N83" s="3">
        <f>IF(M83="","",IF(M83&lt;15,100,IF(M83&gt;=53,5,INDEX([1]Punktetabelle!$F$16:$F$35,MATCH(CEILING(M83,2),[1]Punktetabelle!$E$16:$E$35,0)))))</f>
        <v>35</v>
      </c>
    </row>
    <row r="84" spans="1:14" x14ac:dyDescent="0.3">
      <c r="A84" s="5" t="s">
        <v>164</v>
      </c>
      <c r="B84" s="5" t="s">
        <v>165</v>
      </c>
      <c r="C84" t="s">
        <v>161</v>
      </c>
      <c r="D84">
        <v>2018</v>
      </c>
      <c r="E84" t="s">
        <v>28</v>
      </c>
      <c r="F84">
        <f t="shared" si="1"/>
        <v>250</v>
      </c>
      <c r="G84">
        <v>6</v>
      </c>
      <c r="H84" s="3">
        <f>IF(G84="","",VLOOKUP(G84,[1]Punktetabelle!$E$2:$F$12,2,FALSE))</f>
        <v>60</v>
      </c>
      <c r="I84">
        <v>9</v>
      </c>
      <c r="J84" s="3">
        <f>IF(I84="","",INDEX([1]Punktetabelle!$B$2:$B$12,MATCH(MIN(MAX(I84,4),14),[1]Punktetabelle!$A$2:$A$12,0)))</f>
        <v>50</v>
      </c>
      <c r="K84">
        <v>11.19</v>
      </c>
      <c r="L84" s="3">
        <f>IF(K84="","",INDEX([1]Punktetabelle!$B$16:$B$35,MATCH(MIN(MAX(ROUNDUP(K84*2,0)/2,8),17.5),[1]Punktetabelle!$A$16:$A$35,0)))</f>
        <v>65</v>
      </c>
      <c r="M84">
        <v>23.59</v>
      </c>
      <c r="N84" s="3">
        <f>IF(M84="","",IF(M84&lt;15,100,IF(M84&gt;=53,5,INDEX([1]Punktetabelle!$F$16:$F$35,MATCH(CEILING(M84,2),[1]Punktetabelle!$E$16:$E$35,0)))))</f>
        <v>75</v>
      </c>
    </row>
    <row r="85" spans="1:14" x14ac:dyDescent="0.3">
      <c r="A85" s="5" t="s">
        <v>166</v>
      </c>
      <c r="B85" s="5" t="s">
        <v>167</v>
      </c>
      <c r="C85" t="s">
        <v>161</v>
      </c>
      <c r="D85">
        <v>2018</v>
      </c>
      <c r="E85" t="s">
        <v>17</v>
      </c>
      <c r="F85">
        <f t="shared" si="1"/>
        <v>220</v>
      </c>
      <c r="G85">
        <v>6</v>
      </c>
      <c r="H85" s="3">
        <f>IF(G85="","",VLOOKUP(G85,[1]Punktetabelle!$E$2:$F$12,2,FALSE))</f>
        <v>60</v>
      </c>
      <c r="I85">
        <v>10</v>
      </c>
      <c r="J85" s="3">
        <f>IF(I85="","",INDEX([1]Punktetabelle!$B$2:$B$12,MATCH(MIN(MAX(I85,4),14),[1]Punktetabelle!$A$2:$A$12,0)))</f>
        <v>40</v>
      </c>
      <c r="K85">
        <v>12.57</v>
      </c>
      <c r="L85" s="3">
        <f>IF(K85="","",INDEX([1]Punktetabelle!$B$16:$B$35,MATCH(MIN(MAX(ROUNDUP(K85*2,0)/2,8),17.5),[1]Punktetabelle!$A$16:$A$35,0)))</f>
        <v>50</v>
      </c>
      <c r="M85">
        <v>24.47</v>
      </c>
      <c r="N85" s="3">
        <f>IF(M85="","",IF(M85&lt;15,100,IF(M85&gt;=53,5,INDEX([1]Punktetabelle!$F$16:$F$35,MATCH(CEILING(M85,2),[1]Punktetabelle!$E$16:$E$35,0)))))</f>
        <v>70</v>
      </c>
    </row>
    <row r="86" spans="1:14" x14ac:dyDescent="0.3">
      <c r="A86" s="5" t="s">
        <v>168</v>
      </c>
      <c r="B86" s="5" t="s">
        <v>169</v>
      </c>
      <c r="C86" t="s">
        <v>161</v>
      </c>
      <c r="D86">
        <v>2017</v>
      </c>
      <c r="E86" t="s">
        <v>28</v>
      </c>
      <c r="F86">
        <f t="shared" si="1"/>
        <v>275</v>
      </c>
      <c r="G86">
        <v>6</v>
      </c>
      <c r="H86" s="3">
        <f>IF(G86="","",VLOOKUP(G86,[1]Punktetabelle!$E$2:$F$12,2,FALSE))</f>
        <v>60</v>
      </c>
      <c r="I86">
        <v>8</v>
      </c>
      <c r="J86" s="3">
        <f>IF(I86="","",INDEX([1]Punktetabelle!$B$2:$B$12,MATCH(MIN(MAX(I86,4),14),[1]Punktetabelle!$A$2:$A$12,0)))</f>
        <v>60</v>
      </c>
      <c r="K86">
        <v>10.6</v>
      </c>
      <c r="L86" s="3">
        <f>IF(K86="","",INDEX([1]Punktetabelle!$B$16:$B$35,MATCH(MIN(MAX(ROUNDUP(K86*2,0)/2,8),17.5),[1]Punktetabelle!$A$16:$A$35,0)))</f>
        <v>70</v>
      </c>
      <c r="M86">
        <v>18.809999999999999</v>
      </c>
      <c r="N86" s="3">
        <f>IF(M86="","",IF(M86&lt;15,100,IF(M86&gt;=53,5,INDEX([1]Punktetabelle!$F$16:$F$35,MATCH(CEILING(M86,2),[1]Punktetabelle!$E$16:$E$35,0)))))</f>
        <v>85</v>
      </c>
    </row>
    <row r="87" spans="1:14" x14ac:dyDescent="0.3">
      <c r="A87" s="5" t="s">
        <v>168</v>
      </c>
      <c r="B87" s="5" t="s">
        <v>170</v>
      </c>
      <c r="C87" t="s">
        <v>161</v>
      </c>
      <c r="D87">
        <v>2019</v>
      </c>
      <c r="E87" t="s">
        <v>17</v>
      </c>
      <c r="F87">
        <f t="shared" si="1"/>
        <v>180</v>
      </c>
      <c r="G87">
        <v>4</v>
      </c>
      <c r="H87" s="3">
        <f>IF(G87="","",VLOOKUP(G87,[1]Punktetabelle!$E$2:$F$12,2,FALSE))</f>
        <v>40</v>
      </c>
      <c r="I87">
        <v>11</v>
      </c>
      <c r="J87" s="3">
        <f>IF(I87="","",INDEX([1]Punktetabelle!$B$2:$B$12,MATCH(MIN(MAX(I87,4),14),[1]Punktetabelle!$A$2:$A$12,0)))</f>
        <v>30</v>
      </c>
      <c r="K87">
        <v>13.15</v>
      </c>
      <c r="L87" s="3">
        <f>IF(K87="","",INDEX([1]Punktetabelle!$B$16:$B$35,MATCH(MIN(MAX(ROUNDUP(K87*2,0)/2,8),17.5),[1]Punktetabelle!$A$16:$A$35,0)))</f>
        <v>45</v>
      </c>
      <c r="M87">
        <v>27.5</v>
      </c>
      <c r="N87" s="3">
        <f>IF(M87="","",IF(M87&lt;15,100,IF(M87&gt;=53,5,INDEX([1]Punktetabelle!$F$16:$F$35,MATCH(CEILING(M87,2),[1]Punktetabelle!$E$16:$E$35,0)))))</f>
        <v>65</v>
      </c>
    </row>
    <row r="88" spans="1:14" x14ac:dyDescent="0.3">
      <c r="A88" s="5" t="s">
        <v>166</v>
      </c>
      <c r="B88" s="5" t="s">
        <v>171</v>
      </c>
      <c r="C88" t="s">
        <v>161</v>
      </c>
      <c r="D88">
        <v>2020</v>
      </c>
      <c r="E88" t="s">
        <v>17</v>
      </c>
      <c r="F88">
        <f t="shared" si="1"/>
        <v>120</v>
      </c>
      <c r="G88">
        <v>3</v>
      </c>
      <c r="H88" s="3">
        <f>IF(G88="","",VLOOKUP(G88,[1]Punktetabelle!$E$2:$F$12,2,FALSE))</f>
        <v>30</v>
      </c>
      <c r="I88">
        <v>10</v>
      </c>
      <c r="J88" s="3">
        <f>IF(I88="","",INDEX([1]Punktetabelle!$B$2:$B$12,MATCH(MIN(MAX(I88,4),14),[1]Punktetabelle!$A$2:$A$12,0)))</f>
        <v>40</v>
      </c>
      <c r="K88">
        <v>15.31</v>
      </c>
      <c r="L88" s="3">
        <f>IF(K88="","",INDEX([1]Punktetabelle!$B$16:$B$35,MATCH(MIN(MAX(ROUNDUP(K88*2,0)/2,8),17.5),[1]Punktetabelle!$A$16:$A$35,0)))</f>
        <v>25</v>
      </c>
      <c r="M88">
        <v>42.43</v>
      </c>
      <c r="N88" s="3">
        <f>IF(M88="","",IF(M88&lt;15,100,IF(M88&gt;=53,5,INDEX([1]Punktetabelle!$F$16:$F$35,MATCH(CEILING(M88,2),[1]Punktetabelle!$E$16:$E$35,0)))))</f>
        <v>25</v>
      </c>
    </row>
    <row r="89" spans="1:14" x14ac:dyDescent="0.3">
      <c r="A89" s="5" t="s">
        <v>172</v>
      </c>
      <c r="B89" s="5" t="s">
        <v>108</v>
      </c>
      <c r="C89" t="s">
        <v>161</v>
      </c>
      <c r="D89">
        <v>2020</v>
      </c>
      <c r="E89" t="s">
        <v>28</v>
      </c>
      <c r="F89">
        <f t="shared" si="1"/>
        <v>195</v>
      </c>
      <c r="G89">
        <v>6</v>
      </c>
      <c r="H89" s="3">
        <f>IF(G89="","",VLOOKUP(G89,[1]Punktetabelle!$E$2:$F$12,2,FALSE))</f>
        <v>60</v>
      </c>
      <c r="I89">
        <v>10</v>
      </c>
      <c r="J89" s="3">
        <f>IF(I89="","",INDEX([1]Punktetabelle!$B$2:$B$12,MATCH(MIN(MAX(I89,4),14),[1]Punktetabelle!$A$2:$A$12,0)))</f>
        <v>40</v>
      </c>
      <c r="K89">
        <v>12.28</v>
      </c>
      <c r="L89" s="3">
        <f>IF(K89="","",INDEX([1]Punktetabelle!$B$16:$B$35,MATCH(MIN(MAX(ROUNDUP(K89*2,0)/2,8),17.5),[1]Punktetabelle!$A$16:$A$35,0)))</f>
        <v>55</v>
      </c>
      <c r="M89">
        <v>36.81</v>
      </c>
      <c r="N89" s="3">
        <f>IF(M89="","",IF(M89&lt;15,100,IF(M89&gt;=53,5,INDEX([1]Punktetabelle!$F$16:$F$35,MATCH(CEILING(M89,2),[1]Punktetabelle!$E$16:$E$35,0)))))</f>
        <v>40</v>
      </c>
    </row>
    <row r="90" spans="1:14" x14ac:dyDescent="0.3">
      <c r="A90" s="5" t="s">
        <v>173</v>
      </c>
      <c r="B90" s="5" t="s">
        <v>174</v>
      </c>
      <c r="C90" t="s">
        <v>161</v>
      </c>
      <c r="D90">
        <v>2016</v>
      </c>
      <c r="E90" t="s">
        <v>28</v>
      </c>
      <c r="F90">
        <f t="shared" si="1"/>
        <v>315</v>
      </c>
      <c r="G90">
        <v>8</v>
      </c>
      <c r="H90" s="3">
        <f>IF(G90="","",VLOOKUP(G90,[1]Punktetabelle!$E$2:$F$12,2,FALSE))</f>
        <v>80</v>
      </c>
      <c r="I90">
        <v>6</v>
      </c>
      <c r="J90" s="3">
        <f>IF(I90="","",INDEX([1]Punktetabelle!$B$2:$B$12,MATCH(MIN(MAX(I90,4),14),[1]Punktetabelle!$A$2:$A$12,0)))</f>
        <v>80</v>
      </c>
      <c r="K90">
        <v>9.65</v>
      </c>
      <c r="L90" s="3">
        <f>IF(K90="","",INDEX([1]Punktetabelle!$B$16:$B$35,MATCH(MIN(MAX(ROUNDUP(K90*2,0)/2,8),17.5),[1]Punktetabelle!$A$16:$A$35,0)))</f>
        <v>80</v>
      </c>
      <c r="M90">
        <v>22.72</v>
      </c>
      <c r="N90" s="3">
        <f>IF(M90="","",IF(M90&lt;15,100,IF(M90&gt;=53,5,INDEX([1]Punktetabelle!$F$16:$F$35,MATCH(CEILING(M90,2),[1]Punktetabelle!$E$16:$E$35,0)))))</f>
        <v>75</v>
      </c>
    </row>
    <row r="91" spans="1:14" x14ac:dyDescent="0.3">
      <c r="F91">
        <f t="shared" si="1"/>
        <v>0</v>
      </c>
      <c r="H91" s="3" t="str">
        <f>IF(G91="","",VLOOKUP(G91,[1]Punktetabelle!$E$2:$F$12,2,FALSE))</f>
        <v/>
      </c>
      <c r="J91" s="3" t="str">
        <f>IF(I91="","",INDEX([1]Punktetabelle!$B$2:$B$12,MATCH(MIN(MAX(I91,4),14),[1]Punktetabelle!$A$2:$A$12,0)))</f>
        <v/>
      </c>
      <c r="L91" s="3" t="str">
        <f>IF(K91="","",INDEX([1]Punktetabelle!$B$16:$B$35,MATCH(MIN(MAX(ROUNDUP(K91*2,0)/2,8),17.5),[1]Punktetabelle!$A$16:$A$35,0)))</f>
        <v/>
      </c>
      <c r="N91" s="3" t="str">
        <f>IF(M91="","",IF(M91&lt;15,100,IF(M91&gt;=53,5,INDEX([1]Punktetabelle!$F$16:$F$35,MATCH(CEILING(M91,2),[1]Punktetabelle!$E$16:$E$35,0)))))</f>
        <v/>
      </c>
    </row>
  </sheetData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2025-09-09T19:11:06Z</dcterms:created>
  <dcterms:modified xsi:type="dcterms:W3CDTF">2025-09-12T08:14:18Z</dcterms:modified>
</cp:coreProperties>
</file>